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Brav\Documents\Documents\Blandat RE\Kalkyler\Utveckling\"/>
    </mc:Choice>
  </mc:AlternateContent>
  <bookViews>
    <workbookView xWindow="0" yWindow="0" windowWidth="29820" windowHeight="14076" activeTab="1"/>
  </bookViews>
  <sheets>
    <sheet name="Disclaimer" sheetId="2" r:id="rId1"/>
    <sheet name="DISTRIBUTIONS" sheetId="1" r:id="rId2"/>
  </sheets>
  <externalReferences>
    <externalReference r:id="rId3"/>
  </externalReferenc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7" i="1" l="1"/>
  <c r="C88" i="1"/>
  <c r="B85" i="1"/>
  <c r="C85" i="1"/>
  <c r="C76" i="1"/>
  <c r="B73" i="1"/>
  <c r="C73" i="1"/>
  <c r="C65" i="1"/>
  <c r="B62" i="1"/>
  <c r="C62" i="1"/>
  <c r="Q61" i="1"/>
  <c r="C51" i="1"/>
  <c r="Q49" i="1"/>
  <c r="C42" i="1"/>
  <c r="Q40" i="1"/>
  <c r="C26" i="1"/>
  <c r="C22" i="1"/>
  <c r="CV22" i="1"/>
  <c r="CR22" i="1"/>
  <c r="CQ22" i="1"/>
  <c r="CM22" i="1"/>
  <c r="CL22" i="1"/>
  <c r="CH22" i="1"/>
  <c r="CF22" i="1"/>
  <c r="CB22" i="1"/>
  <c r="CA22" i="1"/>
  <c r="BW22" i="1"/>
  <c r="BV22" i="1"/>
  <c r="BR22" i="1"/>
  <c r="BP22" i="1"/>
  <c r="BL22" i="1"/>
  <c r="BK22" i="1"/>
  <c r="BG22" i="1"/>
  <c r="BF22" i="1"/>
  <c r="BB22" i="1"/>
  <c r="AZ22" i="1"/>
  <c r="AV22" i="1"/>
  <c r="AU22" i="1"/>
  <c r="AQ22" i="1"/>
  <c r="AP22" i="1"/>
  <c r="AL22" i="1"/>
  <c r="AJ22" i="1"/>
  <c r="AE22" i="1"/>
  <c r="AD22" i="1"/>
  <c r="Z22" i="1"/>
  <c r="X22" i="1"/>
  <c r="T22" i="1"/>
  <c r="S22" i="1"/>
  <c r="CW22" i="1"/>
  <c r="R19" i="1"/>
  <c r="R15" i="1"/>
  <c r="E15" i="1"/>
  <c r="E19" i="1"/>
  <c r="F15" i="1"/>
  <c r="F19" i="1"/>
  <c r="D15" i="1"/>
  <c r="D27" i="1"/>
  <c r="F13" i="1"/>
  <c r="G13" i="1"/>
  <c r="C13" i="1"/>
  <c r="F12" i="1"/>
  <c r="G12" i="1"/>
  <c r="C12" i="1"/>
  <c r="F11" i="1"/>
  <c r="G11" i="1"/>
  <c r="C11" i="1"/>
  <c r="F10" i="1"/>
  <c r="G10" i="1"/>
  <c r="C7" i="1"/>
  <c r="C6" i="1"/>
  <c r="AH22" i="1"/>
  <c r="R22" i="1"/>
  <c r="W22" i="1"/>
  <c r="AB22" i="1"/>
  <c r="AI22" i="1"/>
  <c r="AN22" i="1"/>
  <c r="AT22" i="1"/>
  <c r="AY22" i="1"/>
  <c r="BD22" i="1"/>
  <c r="BJ22" i="1"/>
  <c r="BO22" i="1"/>
  <c r="BT22" i="1"/>
  <c r="BZ22" i="1"/>
  <c r="CE22" i="1"/>
  <c r="CJ22" i="1"/>
  <c r="CP22" i="1"/>
  <c r="CU22" i="1"/>
  <c r="V22" i="1"/>
  <c r="AA22" i="1"/>
  <c r="AF22" i="1"/>
  <c r="AM22" i="1"/>
  <c r="AR22" i="1"/>
  <c r="AX22" i="1"/>
  <c r="BC22" i="1"/>
  <c r="BH22" i="1"/>
  <c r="BN22" i="1"/>
  <c r="BS22" i="1"/>
  <c r="BX22" i="1"/>
  <c r="CD22" i="1"/>
  <c r="CI22" i="1"/>
  <c r="CN22" i="1"/>
  <c r="CT22" i="1"/>
  <c r="Y21" i="1"/>
  <c r="T21" i="1"/>
  <c r="T23" i="1"/>
  <c r="U21" i="1"/>
  <c r="X21" i="1"/>
  <c r="X23" i="1"/>
  <c r="E61" i="1"/>
  <c r="E40" i="1"/>
  <c r="E49" i="1"/>
  <c r="F61" i="1"/>
  <c r="F49" i="1"/>
  <c r="F40" i="1"/>
  <c r="G15" i="1"/>
  <c r="R49" i="1"/>
  <c r="R40" i="1"/>
  <c r="R61" i="1"/>
  <c r="S19" i="1"/>
  <c r="E27" i="1"/>
  <c r="D61" i="1"/>
  <c r="D49" i="1"/>
  <c r="D19" i="1"/>
  <c r="S21" i="1"/>
  <c r="S23" i="1"/>
  <c r="W21" i="1"/>
  <c r="R21" i="1"/>
  <c r="V21" i="1"/>
  <c r="V23" i="1"/>
  <c r="Z21" i="1"/>
  <c r="Z23" i="1"/>
  <c r="AH21" i="1"/>
  <c r="AH23" i="1"/>
  <c r="Q22" i="1"/>
  <c r="U22" i="1"/>
  <c r="Y22" i="1"/>
  <c r="Y23" i="1"/>
  <c r="AC22" i="1"/>
  <c r="AG22" i="1"/>
  <c r="AK22" i="1"/>
  <c r="AO22" i="1"/>
  <c r="AS22" i="1"/>
  <c r="AW22" i="1"/>
  <c r="BA22" i="1"/>
  <c r="BE22" i="1"/>
  <c r="BI22" i="1"/>
  <c r="BM22" i="1"/>
  <c r="BQ22" i="1"/>
  <c r="BU22" i="1"/>
  <c r="BY22" i="1"/>
  <c r="CC22" i="1"/>
  <c r="CG22" i="1"/>
  <c r="CK22" i="1"/>
  <c r="CO22" i="1"/>
  <c r="CS22" i="1"/>
  <c r="D40" i="1"/>
  <c r="W23" i="1"/>
  <c r="U23" i="1"/>
  <c r="R23" i="1"/>
  <c r="N22" i="1"/>
  <c r="Q23" i="1"/>
  <c r="S61" i="1"/>
  <c r="S49" i="1"/>
  <c r="S40" i="1"/>
  <c r="T19" i="1"/>
  <c r="S15" i="1"/>
  <c r="G61" i="1"/>
  <c r="G49" i="1"/>
  <c r="G40" i="1"/>
  <c r="G19" i="1"/>
  <c r="H15" i="1"/>
  <c r="T61" i="1"/>
  <c r="T49" i="1"/>
  <c r="T40" i="1"/>
  <c r="U19" i="1"/>
  <c r="T15" i="1"/>
  <c r="Q29" i="1"/>
  <c r="Q24" i="1"/>
  <c r="H61" i="1"/>
  <c r="H49" i="1"/>
  <c r="H40" i="1"/>
  <c r="H19" i="1"/>
  <c r="I15" i="1"/>
  <c r="U61" i="1"/>
  <c r="U49" i="1"/>
  <c r="V19" i="1"/>
  <c r="U40" i="1"/>
  <c r="U15" i="1"/>
  <c r="R20" i="1"/>
  <c r="I61" i="1"/>
  <c r="I49" i="1"/>
  <c r="I19" i="1"/>
  <c r="I40" i="1"/>
  <c r="J15" i="1"/>
  <c r="Q31" i="1"/>
  <c r="Q34" i="1"/>
  <c r="Q36" i="1"/>
  <c r="J61" i="1"/>
  <c r="J49" i="1"/>
  <c r="J40" i="1"/>
  <c r="K15" i="1"/>
  <c r="J19" i="1"/>
  <c r="R24" i="1"/>
  <c r="R26" i="1"/>
  <c r="V61" i="1"/>
  <c r="V49" i="1"/>
  <c r="V40" i="1"/>
  <c r="W19" i="1"/>
  <c r="V15" i="1"/>
  <c r="W61" i="1"/>
  <c r="W49" i="1"/>
  <c r="W40" i="1"/>
  <c r="X19" i="1"/>
  <c r="W15" i="1"/>
  <c r="R28" i="1"/>
  <c r="K61" i="1"/>
  <c r="K49" i="1"/>
  <c r="K40" i="1"/>
  <c r="K19" i="1"/>
  <c r="L15" i="1"/>
  <c r="Q35" i="1"/>
  <c r="R33" i="1"/>
  <c r="R25" i="1"/>
  <c r="S20" i="1"/>
  <c r="Q38" i="1"/>
  <c r="Q88" i="1"/>
  <c r="Q76" i="1"/>
  <c r="Q65" i="1"/>
  <c r="Q51" i="1"/>
  <c r="Q42" i="1"/>
  <c r="L61" i="1"/>
  <c r="L49" i="1"/>
  <c r="L40" i="1"/>
  <c r="L19" i="1"/>
  <c r="X61" i="1"/>
  <c r="X49" i="1"/>
  <c r="X40" i="1"/>
  <c r="Y19" i="1"/>
  <c r="X15" i="1"/>
  <c r="R29" i="1"/>
  <c r="S24" i="1"/>
  <c r="S26" i="1"/>
  <c r="S27" i="1"/>
  <c r="S25" i="1"/>
  <c r="T20" i="1"/>
  <c r="Q66" i="1"/>
  <c r="Q68" i="1"/>
  <c r="Y61" i="1"/>
  <c r="Y49" i="1"/>
  <c r="Y40" i="1"/>
  <c r="Z19" i="1"/>
  <c r="Y15" i="1"/>
  <c r="Q52" i="1"/>
  <c r="Q53" i="1"/>
  <c r="R31" i="1"/>
  <c r="Q43" i="1"/>
  <c r="S28" i="1"/>
  <c r="Q67" i="1"/>
  <c r="R63" i="1"/>
  <c r="R64" i="1"/>
  <c r="S29" i="1"/>
  <c r="R34" i="1"/>
  <c r="Q57" i="1"/>
  <c r="Q54" i="1"/>
  <c r="R50" i="1"/>
  <c r="Z61" i="1"/>
  <c r="Z49" i="1"/>
  <c r="Z40" i="1"/>
  <c r="AA19" i="1"/>
  <c r="Z15" i="1"/>
  <c r="T27" i="1"/>
  <c r="Q44" i="1"/>
  <c r="T26" i="1"/>
  <c r="T24" i="1"/>
  <c r="Q77" i="1"/>
  <c r="Q69" i="1"/>
  <c r="R35" i="1"/>
  <c r="S33" i="1"/>
  <c r="T25" i="1"/>
  <c r="U20" i="1"/>
  <c r="R36" i="1"/>
  <c r="S31" i="1"/>
  <c r="Q70" i="1"/>
  <c r="T28" i="1"/>
  <c r="U27" i="1"/>
  <c r="Q48" i="1"/>
  <c r="Q45" i="1"/>
  <c r="R41" i="1"/>
  <c r="AA61" i="1"/>
  <c r="AA49" i="1"/>
  <c r="AA40" i="1"/>
  <c r="AB19" i="1"/>
  <c r="AA15" i="1"/>
  <c r="AB61" i="1"/>
  <c r="AB49" i="1"/>
  <c r="AB40" i="1"/>
  <c r="AC19" i="1"/>
  <c r="AB15" i="1"/>
  <c r="T29" i="1"/>
  <c r="R38" i="1"/>
  <c r="U26" i="1"/>
  <c r="U24" i="1"/>
  <c r="Q71" i="1"/>
  <c r="S34" i="1"/>
  <c r="S36" i="1"/>
  <c r="S35" i="1"/>
  <c r="T33" i="1"/>
  <c r="U28" i="1"/>
  <c r="V27" i="1"/>
  <c r="T31" i="1"/>
  <c r="Q78" i="1"/>
  <c r="AC61" i="1"/>
  <c r="AC49" i="1"/>
  <c r="AC40" i="1"/>
  <c r="AD19" i="1"/>
  <c r="AC15" i="1"/>
  <c r="U25" i="1"/>
  <c r="V20" i="1"/>
  <c r="R88" i="1"/>
  <c r="R76" i="1"/>
  <c r="R65" i="1"/>
  <c r="R51" i="1"/>
  <c r="R42" i="1"/>
  <c r="AD49" i="1"/>
  <c r="AD61" i="1"/>
  <c r="AD40" i="1"/>
  <c r="AE19" i="1"/>
  <c r="AD15" i="1"/>
  <c r="R66" i="1"/>
  <c r="V24" i="1"/>
  <c r="V26" i="1"/>
  <c r="R43" i="1"/>
  <c r="R44" i="1"/>
  <c r="T34" i="1"/>
  <c r="T35" i="1"/>
  <c r="U33" i="1"/>
  <c r="S38" i="1"/>
  <c r="Q81" i="1"/>
  <c r="Q82" i="1"/>
  <c r="Q89" i="1"/>
  <c r="Q80" i="1"/>
  <c r="Q79" i="1"/>
  <c r="R74" i="1"/>
  <c r="R52" i="1"/>
  <c r="R53" i="1"/>
  <c r="U29" i="1"/>
  <c r="T36" i="1"/>
  <c r="T38" i="1"/>
  <c r="T76" i="1"/>
  <c r="R45" i="1"/>
  <c r="R48" i="1"/>
  <c r="S41" i="1"/>
  <c r="R57" i="1"/>
  <c r="S50" i="1"/>
  <c r="R54" i="1"/>
  <c r="R77" i="1"/>
  <c r="R69" i="1"/>
  <c r="R70" i="1"/>
  <c r="S88" i="1"/>
  <c r="S76" i="1"/>
  <c r="S51" i="1"/>
  <c r="S65" i="1"/>
  <c r="S42" i="1"/>
  <c r="V25" i="1"/>
  <c r="W20" i="1"/>
  <c r="R68" i="1"/>
  <c r="Q83" i="1"/>
  <c r="R67" i="1"/>
  <c r="S63" i="1"/>
  <c r="AE61" i="1"/>
  <c r="AE49" i="1"/>
  <c r="AE40" i="1"/>
  <c r="AF19" i="1"/>
  <c r="AE15" i="1"/>
  <c r="U31" i="1"/>
  <c r="R75" i="1"/>
  <c r="V28" i="1"/>
  <c r="T65" i="1"/>
  <c r="T42" i="1"/>
  <c r="T88" i="1"/>
  <c r="T51" i="1"/>
  <c r="S43" i="1"/>
  <c r="W26" i="1"/>
  <c r="W24" i="1"/>
  <c r="U34" i="1"/>
  <c r="U35" i="1"/>
  <c r="V33" i="1"/>
  <c r="V29" i="1"/>
  <c r="V31" i="1"/>
  <c r="W27" i="1"/>
  <c r="Q90" i="1"/>
  <c r="R71" i="1"/>
  <c r="AF61" i="1"/>
  <c r="AF49" i="1"/>
  <c r="AF40" i="1"/>
  <c r="AG19" i="1"/>
  <c r="AF15" i="1"/>
  <c r="S64" i="1"/>
  <c r="S66" i="1"/>
  <c r="S52" i="1"/>
  <c r="U36" i="1"/>
  <c r="U38" i="1"/>
  <c r="S77" i="1"/>
  <c r="S69" i="1"/>
  <c r="S70" i="1"/>
  <c r="S67" i="1"/>
  <c r="T63" i="1"/>
  <c r="AG61" i="1"/>
  <c r="AG49" i="1"/>
  <c r="AG40" i="1"/>
  <c r="AH19" i="1"/>
  <c r="AG15" i="1"/>
  <c r="S53" i="1"/>
  <c r="Q93" i="1"/>
  <c r="Q94" i="1"/>
  <c r="Q92" i="1"/>
  <c r="Q91" i="1"/>
  <c r="R86" i="1"/>
  <c r="W28" i="1"/>
  <c r="W29" i="1"/>
  <c r="W31" i="1"/>
  <c r="S68" i="1"/>
  <c r="S44" i="1"/>
  <c r="V34" i="1"/>
  <c r="V35" i="1"/>
  <c r="W33" i="1"/>
  <c r="W25" i="1"/>
  <c r="X20" i="1"/>
  <c r="R78" i="1"/>
  <c r="V36" i="1"/>
  <c r="V38" i="1"/>
  <c r="V88" i="1"/>
  <c r="S71" i="1"/>
  <c r="S45" i="1"/>
  <c r="S48" i="1"/>
  <c r="T41" i="1"/>
  <c r="R81" i="1"/>
  <c r="R82" i="1"/>
  <c r="R89" i="1"/>
  <c r="R80" i="1"/>
  <c r="R79" i="1"/>
  <c r="S74" i="1"/>
  <c r="U88" i="1"/>
  <c r="U76" i="1"/>
  <c r="U65" i="1"/>
  <c r="U51" i="1"/>
  <c r="U42" i="1"/>
  <c r="Q95" i="1"/>
  <c r="S57" i="1"/>
  <c r="T50" i="1"/>
  <c r="S54" i="1"/>
  <c r="W34" i="1"/>
  <c r="W35" i="1"/>
  <c r="X33" i="1"/>
  <c r="X27" i="1"/>
  <c r="AH49" i="1"/>
  <c r="AH40" i="1"/>
  <c r="AH61" i="1"/>
  <c r="AH15" i="1"/>
  <c r="AI19" i="1"/>
  <c r="T64" i="1"/>
  <c r="X26" i="1"/>
  <c r="X24" i="1"/>
  <c r="R87" i="1"/>
  <c r="W36" i="1"/>
  <c r="W38" i="1"/>
  <c r="W76" i="1"/>
  <c r="V51" i="1"/>
  <c r="V76" i="1"/>
  <c r="V65" i="1"/>
  <c r="V42" i="1"/>
  <c r="X28" i="1"/>
  <c r="X29" i="1"/>
  <c r="X31" i="1"/>
  <c r="X34" i="1"/>
  <c r="X35" i="1"/>
  <c r="Y33" i="1"/>
  <c r="S75" i="1"/>
  <c r="R83" i="1"/>
  <c r="T43" i="1"/>
  <c r="X25" i="1"/>
  <c r="Y20" i="1"/>
  <c r="T66" i="1"/>
  <c r="T67" i="1"/>
  <c r="U63" i="1"/>
  <c r="AI61" i="1"/>
  <c r="AI49" i="1"/>
  <c r="AI40" i="1"/>
  <c r="AJ19" i="1"/>
  <c r="AI15" i="1"/>
  <c r="T52" i="1"/>
  <c r="Q98" i="1"/>
  <c r="Q99" i="1"/>
  <c r="W65" i="1"/>
  <c r="W51" i="1"/>
  <c r="W88" i="1"/>
  <c r="W42" i="1"/>
  <c r="Y27" i="1"/>
  <c r="X36" i="1"/>
  <c r="X38" i="1"/>
  <c r="X88" i="1"/>
  <c r="AJ61" i="1"/>
  <c r="AJ49" i="1"/>
  <c r="AJ40" i="1"/>
  <c r="AK19" i="1"/>
  <c r="AJ15" i="1"/>
  <c r="T77" i="1"/>
  <c r="T69" i="1"/>
  <c r="T70" i="1"/>
  <c r="T68" i="1"/>
  <c r="Y26" i="1"/>
  <c r="Y24" i="1"/>
  <c r="Q55" i="1"/>
  <c r="T53" i="1"/>
  <c r="T44" i="1"/>
  <c r="U64" i="1"/>
  <c r="U66" i="1"/>
  <c r="Q100" i="1"/>
  <c r="Q46" i="1"/>
  <c r="R90" i="1"/>
  <c r="S78" i="1"/>
  <c r="Y28" i="1"/>
  <c r="Y29" i="1"/>
  <c r="Y31" i="1"/>
  <c r="Y34" i="1"/>
  <c r="Y35" i="1"/>
  <c r="Z33" i="1"/>
  <c r="X51" i="1"/>
  <c r="X65" i="1"/>
  <c r="X76" i="1"/>
  <c r="X42" i="1"/>
  <c r="U77" i="1"/>
  <c r="U69" i="1"/>
  <c r="U70" i="1"/>
  <c r="U68" i="1"/>
  <c r="U67" i="1"/>
  <c r="V63" i="1"/>
  <c r="AK61" i="1"/>
  <c r="AK49" i="1"/>
  <c r="AL19" i="1"/>
  <c r="AK15" i="1"/>
  <c r="AK40" i="1"/>
  <c r="R93" i="1"/>
  <c r="R94" i="1"/>
  <c r="R91" i="1"/>
  <c r="S86" i="1"/>
  <c r="R92" i="1"/>
  <c r="Q47" i="1"/>
  <c r="T54" i="1"/>
  <c r="U50" i="1"/>
  <c r="T57" i="1"/>
  <c r="Q101" i="1"/>
  <c r="T71" i="1"/>
  <c r="Q56" i="1"/>
  <c r="S81" i="1"/>
  <c r="S82" i="1"/>
  <c r="S89" i="1"/>
  <c r="S80" i="1"/>
  <c r="S79" i="1"/>
  <c r="T74" i="1"/>
  <c r="T48" i="1"/>
  <c r="T45" i="1"/>
  <c r="U41" i="1"/>
  <c r="Z20" i="1"/>
  <c r="Y25" i="1"/>
  <c r="Z27" i="1"/>
  <c r="U71" i="1"/>
  <c r="U43" i="1"/>
  <c r="U44" i="1"/>
  <c r="Z26" i="1"/>
  <c r="Z24" i="1"/>
  <c r="U52" i="1"/>
  <c r="S87" i="1"/>
  <c r="R95" i="1"/>
  <c r="AL61" i="1"/>
  <c r="AL49" i="1"/>
  <c r="AL40" i="1"/>
  <c r="AM19" i="1"/>
  <c r="AL15" i="1"/>
  <c r="V64" i="1"/>
  <c r="V66" i="1"/>
  <c r="T75" i="1"/>
  <c r="T78" i="1"/>
  <c r="T79" i="1"/>
  <c r="U74" i="1"/>
  <c r="Y36" i="1"/>
  <c r="Y38" i="1"/>
  <c r="S83" i="1"/>
  <c r="U48" i="1"/>
  <c r="V41" i="1"/>
  <c r="U45" i="1"/>
  <c r="U75" i="1"/>
  <c r="U78" i="1"/>
  <c r="V77" i="1"/>
  <c r="V69" i="1"/>
  <c r="V70" i="1"/>
  <c r="V71" i="1"/>
  <c r="V68" i="1"/>
  <c r="Y88" i="1"/>
  <c r="Y76" i="1"/>
  <c r="Y65" i="1"/>
  <c r="Y51" i="1"/>
  <c r="Y42" i="1"/>
  <c r="V67" i="1"/>
  <c r="W63" i="1"/>
  <c r="T81" i="1"/>
  <c r="T82" i="1"/>
  <c r="T89" i="1"/>
  <c r="T80" i="1"/>
  <c r="Z25" i="1"/>
  <c r="AA20" i="1"/>
  <c r="Z28" i="1"/>
  <c r="Z29" i="1"/>
  <c r="Z31" i="1"/>
  <c r="AM61" i="1"/>
  <c r="AM49" i="1"/>
  <c r="AM40" i="1"/>
  <c r="AN19" i="1"/>
  <c r="AM15" i="1"/>
  <c r="R98" i="1"/>
  <c r="S90" i="1"/>
  <c r="U53" i="1"/>
  <c r="U81" i="1"/>
  <c r="U89" i="1"/>
  <c r="U80" i="1"/>
  <c r="U79" i="1"/>
  <c r="V74" i="1"/>
  <c r="R46" i="1"/>
  <c r="Z34" i="1"/>
  <c r="Z35" i="1"/>
  <c r="AA33" i="1"/>
  <c r="S93" i="1"/>
  <c r="S92" i="1"/>
  <c r="S91" i="1"/>
  <c r="T86" i="1"/>
  <c r="AA27" i="1"/>
  <c r="AA26" i="1"/>
  <c r="AA21" i="1"/>
  <c r="AN61" i="1"/>
  <c r="AN49" i="1"/>
  <c r="AN40" i="1"/>
  <c r="AO19" i="1"/>
  <c r="AN15" i="1"/>
  <c r="W64" i="1"/>
  <c r="W66" i="1"/>
  <c r="V43" i="1"/>
  <c r="R99" i="1"/>
  <c r="U57" i="1"/>
  <c r="U54" i="1"/>
  <c r="V50" i="1"/>
  <c r="T83" i="1"/>
  <c r="Z36" i="1"/>
  <c r="Z38" i="1"/>
  <c r="Z88" i="1"/>
  <c r="T87" i="1"/>
  <c r="V52" i="1"/>
  <c r="V53" i="1"/>
  <c r="R55" i="1"/>
  <c r="W77" i="1"/>
  <c r="W69" i="1"/>
  <c r="W68" i="1"/>
  <c r="AO61" i="1"/>
  <c r="AO49" i="1"/>
  <c r="AO40" i="1"/>
  <c r="AP19" i="1"/>
  <c r="AO15" i="1"/>
  <c r="AA28" i="1"/>
  <c r="AB27" i="1"/>
  <c r="R100" i="1"/>
  <c r="V44" i="1"/>
  <c r="W67" i="1"/>
  <c r="X63" i="1"/>
  <c r="S94" i="1"/>
  <c r="R47" i="1"/>
  <c r="V75" i="1"/>
  <c r="AA23" i="1"/>
  <c r="U82" i="1"/>
  <c r="Z42" i="1"/>
  <c r="Z65" i="1"/>
  <c r="Z76" i="1"/>
  <c r="Z51" i="1"/>
  <c r="V57" i="1"/>
  <c r="W50" i="1"/>
  <c r="V54" i="1"/>
  <c r="AA29" i="1"/>
  <c r="AA31" i="1"/>
  <c r="AA24" i="1"/>
  <c r="R56" i="1"/>
  <c r="U83" i="1"/>
  <c r="R101" i="1"/>
  <c r="V78" i="1"/>
  <c r="X64" i="1"/>
  <c r="X66" i="1"/>
  <c r="S95" i="1"/>
  <c r="V45" i="1"/>
  <c r="V48" i="1"/>
  <c r="W41" i="1"/>
  <c r="W70" i="1"/>
  <c r="W71" i="1"/>
  <c r="T90" i="1"/>
  <c r="AP61" i="1"/>
  <c r="AP49" i="1"/>
  <c r="AP40" i="1"/>
  <c r="AQ19" i="1"/>
  <c r="AP15" i="1"/>
  <c r="AQ61" i="1"/>
  <c r="AQ49" i="1"/>
  <c r="AQ40" i="1"/>
  <c r="AR19" i="1"/>
  <c r="AQ15" i="1"/>
  <c r="T93" i="1"/>
  <c r="T92" i="1"/>
  <c r="V81" i="1"/>
  <c r="V82" i="1"/>
  <c r="V83" i="1"/>
  <c r="V89" i="1"/>
  <c r="V80" i="1"/>
  <c r="AA25" i="1"/>
  <c r="AB20" i="1"/>
  <c r="X77" i="1"/>
  <c r="X69" i="1"/>
  <c r="X70" i="1"/>
  <c r="X71" i="1"/>
  <c r="X68" i="1"/>
  <c r="S98" i="1"/>
  <c r="S99" i="1"/>
  <c r="X67" i="1"/>
  <c r="Y63" i="1"/>
  <c r="AA34" i="1"/>
  <c r="AA35" i="1"/>
  <c r="AB33" i="1"/>
  <c r="W52" i="1"/>
  <c r="W53" i="1"/>
  <c r="W43" i="1"/>
  <c r="W44" i="1"/>
  <c r="T91" i="1"/>
  <c r="U86" i="1"/>
  <c r="V79" i="1"/>
  <c r="W74" i="1"/>
  <c r="AA36" i="1"/>
  <c r="AA38" i="1"/>
  <c r="AA88" i="1"/>
  <c r="W57" i="1"/>
  <c r="X50" i="1"/>
  <c r="W54" i="1"/>
  <c r="W75" i="1"/>
  <c r="W78" i="1"/>
  <c r="AR61" i="1"/>
  <c r="AR49" i="1"/>
  <c r="AR40" i="1"/>
  <c r="AS19" i="1"/>
  <c r="AR15" i="1"/>
  <c r="Y64" i="1"/>
  <c r="S100" i="1"/>
  <c r="S46" i="1"/>
  <c r="AB26" i="1"/>
  <c r="AB21" i="1"/>
  <c r="T94" i="1"/>
  <c r="U87" i="1"/>
  <c r="U90" i="1"/>
  <c r="W45" i="1"/>
  <c r="X41" i="1"/>
  <c r="W48" i="1"/>
  <c r="S55" i="1"/>
  <c r="AA51" i="1"/>
  <c r="AA65" i="1"/>
  <c r="AA76" i="1"/>
  <c r="U91" i="1"/>
  <c r="V86" i="1"/>
  <c r="V87" i="1"/>
  <c r="V90" i="1"/>
  <c r="AA42" i="1"/>
  <c r="Y66" i="1"/>
  <c r="Y67" i="1"/>
  <c r="Z63" i="1"/>
  <c r="W81" i="1"/>
  <c r="W82" i="1"/>
  <c r="W83" i="1"/>
  <c r="W89" i="1"/>
  <c r="W80" i="1"/>
  <c r="W79" i="1"/>
  <c r="X74" i="1"/>
  <c r="S56" i="1"/>
  <c r="T95" i="1"/>
  <c r="AB23" i="1"/>
  <c r="AS61" i="1"/>
  <c r="AS49" i="1"/>
  <c r="AT19" i="1"/>
  <c r="AS40" i="1"/>
  <c r="AS15" i="1"/>
  <c r="X43" i="1"/>
  <c r="U93" i="1"/>
  <c r="U92" i="1"/>
  <c r="S47" i="1"/>
  <c r="Y69" i="1"/>
  <c r="Y70" i="1"/>
  <c r="Y71" i="1"/>
  <c r="AB28" i="1"/>
  <c r="AC27" i="1"/>
  <c r="S101" i="1"/>
  <c r="X52" i="1"/>
  <c r="X53" i="1"/>
  <c r="Y77" i="1"/>
  <c r="Y68" i="1"/>
  <c r="Z64" i="1"/>
  <c r="Z66" i="1"/>
  <c r="V93" i="1"/>
  <c r="V94" i="1"/>
  <c r="V95" i="1"/>
  <c r="V92" i="1"/>
  <c r="V91" i="1"/>
  <c r="W86" i="1"/>
  <c r="X75" i="1"/>
  <c r="X78" i="1"/>
  <c r="X54" i="1"/>
  <c r="X57" i="1"/>
  <c r="Y50" i="1"/>
  <c r="AT49" i="1"/>
  <c r="AT61" i="1"/>
  <c r="AT40" i="1"/>
  <c r="AU19" i="1"/>
  <c r="AT15" i="1"/>
  <c r="AB29" i="1"/>
  <c r="AB31" i="1"/>
  <c r="AB24" i="1"/>
  <c r="T98" i="1"/>
  <c r="U94" i="1"/>
  <c r="X44" i="1"/>
  <c r="Z77" i="1"/>
  <c r="Z67" i="1"/>
  <c r="AA63" i="1"/>
  <c r="AA64" i="1"/>
  <c r="AA66" i="1"/>
  <c r="Z68" i="1"/>
  <c r="Z69" i="1"/>
  <c r="Z70" i="1"/>
  <c r="Z71" i="1"/>
  <c r="X79" i="1"/>
  <c r="Y74" i="1"/>
  <c r="Y75" i="1"/>
  <c r="T46" i="1"/>
  <c r="AB25" i="1"/>
  <c r="AC20" i="1"/>
  <c r="AB34" i="1"/>
  <c r="AB35" i="1"/>
  <c r="AC33" i="1"/>
  <c r="X81" i="1"/>
  <c r="X89" i="1"/>
  <c r="X80" i="1"/>
  <c r="W87" i="1"/>
  <c r="W90" i="1"/>
  <c r="V98" i="1"/>
  <c r="X48" i="1"/>
  <c r="X45" i="1"/>
  <c r="Y41" i="1"/>
  <c r="T99" i="1"/>
  <c r="T100" i="1"/>
  <c r="U95" i="1"/>
  <c r="AU61" i="1"/>
  <c r="AU49" i="1"/>
  <c r="AU40" i="1"/>
  <c r="AV19" i="1"/>
  <c r="AU15" i="1"/>
  <c r="Y52" i="1"/>
  <c r="Y53" i="1"/>
  <c r="AB36" i="1"/>
  <c r="AB38" i="1"/>
  <c r="AB76" i="1"/>
  <c r="Y57" i="1"/>
  <c r="Y54" i="1"/>
  <c r="Z50" i="1"/>
  <c r="AB65" i="1"/>
  <c r="T101" i="1"/>
  <c r="AA77" i="1"/>
  <c r="AA69" i="1"/>
  <c r="AA68" i="1"/>
  <c r="V46" i="1"/>
  <c r="V47" i="1"/>
  <c r="AV61" i="1"/>
  <c r="AV49" i="1"/>
  <c r="AV40" i="1"/>
  <c r="AW19" i="1"/>
  <c r="AV15" i="1"/>
  <c r="AA67" i="1"/>
  <c r="AB63" i="1"/>
  <c r="AC26" i="1"/>
  <c r="AC21" i="1"/>
  <c r="W93" i="1"/>
  <c r="W94" i="1"/>
  <c r="W95" i="1"/>
  <c r="W92" i="1"/>
  <c r="Y43" i="1"/>
  <c r="Y44" i="1"/>
  <c r="V99" i="1"/>
  <c r="V55" i="1"/>
  <c r="V56" i="1"/>
  <c r="W91" i="1"/>
  <c r="X86" i="1"/>
  <c r="Y78" i="1"/>
  <c r="Y79" i="1"/>
  <c r="Z74" i="1"/>
  <c r="T55" i="1"/>
  <c r="U98" i="1"/>
  <c r="U99" i="1"/>
  <c r="X82" i="1"/>
  <c r="X83" i="1"/>
  <c r="T47" i="1"/>
  <c r="AB42" i="1"/>
  <c r="AB88" i="1"/>
  <c r="AB51" i="1"/>
  <c r="V100" i="1"/>
  <c r="V101" i="1"/>
  <c r="U55" i="1"/>
  <c r="U56" i="1"/>
  <c r="Z75" i="1"/>
  <c r="Z78" i="1"/>
  <c r="T56" i="1"/>
  <c r="AB64" i="1"/>
  <c r="AB66" i="1"/>
  <c r="AB68" i="1"/>
  <c r="Z52" i="1"/>
  <c r="Z53" i="1"/>
  <c r="AC28" i="1"/>
  <c r="AD27" i="1"/>
  <c r="W98" i="1"/>
  <c r="W99" i="1"/>
  <c r="W55" i="1"/>
  <c r="W56" i="1"/>
  <c r="X87" i="1"/>
  <c r="X90" i="1"/>
  <c r="AC23" i="1"/>
  <c r="AA70" i="1"/>
  <c r="AA71" i="1"/>
  <c r="U100" i="1"/>
  <c r="U46" i="1"/>
  <c r="Y48" i="1"/>
  <c r="Z41" i="1"/>
  <c r="Y45" i="1"/>
  <c r="Y81" i="1"/>
  <c r="Y82" i="1"/>
  <c r="Y83" i="1"/>
  <c r="Y89" i="1"/>
  <c r="Y80" i="1"/>
  <c r="AW61" i="1"/>
  <c r="AW49" i="1"/>
  <c r="AW40" i="1"/>
  <c r="AX19" i="1"/>
  <c r="AW15" i="1"/>
  <c r="Z79" i="1"/>
  <c r="AA74" i="1"/>
  <c r="AA75" i="1"/>
  <c r="Z57" i="1"/>
  <c r="Z54" i="1"/>
  <c r="AA50" i="1"/>
  <c r="X93" i="1"/>
  <c r="X94" i="1"/>
  <c r="X95" i="1"/>
  <c r="X92" i="1"/>
  <c r="X91" i="1"/>
  <c r="Y86" i="1"/>
  <c r="U47" i="1"/>
  <c r="AX49" i="1"/>
  <c r="AX40" i="1"/>
  <c r="AX61" i="1"/>
  <c r="AY19" i="1"/>
  <c r="AX15" i="1"/>
  <c r="Z43" i="1"/>
  <c r="U101" i="1"/>
  <c r="W100" i="1"/>
  <c r="W101" i="1"/>
  <c r="W46" i="1"/>
  <c r="W47" i="1"/>
  <c r="AB77" i="1"/>
  <c r="AB69" i="1"/>
  <c r="AC29" i="1"/>
  <c r="AC31" i="1"/>
  <c r="AC24" i="1"/>
  <c r="AB67" i="1"/>
  <c r="AC63" i="1"/>
  <c r="Z81" i="1"/>
  <c r="Z82" i="1"/>
  <c r="Z83" i="1"/>
  <c r="Z89" i="1"/>
  <c r="Z80" i="1"/>
  <c r="X98" i="1"/>
  <c r="AY61" i="1"/>
  <c r="AY49" i="1"/>
  <c r="AY40" i="1"/>
  <c r="AZ19" i="1"/>
  <c r="AY15" i="1"/>
  <c r="AC34" i="1"/>
  <c r="AC35" i="1"/>
  <c r="AD33" i="1"/>
  <c r="AA78" i="1"/>
  <c r="Y87" i="1"/>
  <c r="Y90" i="1"/>
  <c r="Y91" i="1"/>
  <c r="Z86" i="1"/>
  <c r="AA52" i="1"/>
  <c r="AA53" i="1"/>
  <c r="AC64" i="1"/>
  <c r="Z44" i="1"/>
  <c r="AD20" i="1"/>
  <c r="AC25" i="1"/>
  <c r="AB70" i="1"/>
  <c r="AB71" i="1"/>
  <c r="Z87" i="1"/>
  <c r="AA54" i="1"/>
  <c r="AA57" i="1"/>
  <c r="AB50" i="1"/>
  <c r="AA81" i="1"/>
  <c r="AA82" i="1"/>
  <c r="AA83" i="1"/>
  <c r="AA89" i="1"/>
  <c r="AA80" i="1"/>
  <c r="X46" i="1"/>
  <c r="X47" i="1"/>
  <c r="AD26" i="1"/>
  <c r="AD21" i="1"/>
  <c r="Z45" i="1"/>
  <c r="Z48" i="1"/>
  <c r="AA41" i="1"/>
  <c r="Y93" i="1"/>
  <c r="Y94" i="1"/>
  <c r="Y95" i="1"/>
  <c r="Y92" i="1"/>
  <c r="AZ61" i="1"/>
  <c r="AZ49" i="1"/>
  <c r="AZ40" i="1"/>
  <c r="BA19" i="1"/>
  <c r="AZ15" i="1"/>
  <c r="X99" i="1"/>
  <c r="X55" i="1"/>
  <c r="X56" i="1"/>
  <c r="AC36" i="1"/>
  <c r="AC38" i="1"/>
  <c r="AA79" i="1"/>
  <c r="AB74" i="1"/>
  <c r="AC88" i="1"/>
  <c r="AC76" i="1"/>
  <c r="AC65" i="1"/>
  <c r="AC51" i="1"/>
  <c r="AC42" i="1"/>
  <c r="Y98" i="1"/>
  <c r="Y99" i="1"/>
  <c r="Y55" i="1"/>
  <c r="Y56" i="1"/>
  <c r="AB75" i="1"/>
  <c r="AB78" i="1"/>
  <c r="AB79" i="1"/>
  <c r="AC74" i="1"/>
  <c r="Z90" i="1"/>
  <c r="BA61" i="1"/>
  <c r="BA49" i="1"/>
  <c r="BB19" i="1"/>
  <c r="BA15" i="1"/>
  <c r="BA40" i="1"/>
  <c r="AD28" i="1"/>
  <c r="AE27" i="1"/>
  <c r="AB52" i="1"/>
  <c r="AB53" i="1"/>
  <c r="AA43" i="1"/>
  <c r="AA44" i="1"/>
  <c r="AD23" i="1"/>
  <c r="X100" i="1"/>
  <c r="X101" i="1"/>
  <c r="AA45" i="1"/>
  <c r="AB41" i="1"/>
  <c r="AA48" i="1"/>
  <c r="AC75" i="1"/>
  <c r="AD29" i="1"/>
  <c r="AD31" i="1"/>
  <c r="AD24" i="1"/>
  <c r="AB54" i="1"/>
  <c r="AB57" i="1"/>
  <c r="AC50" i="1"/>
  <c r="Z93" i="1"/>
  <c r="Z92" i="1"/>
  <c r="AC66" i="1"/>
  <c r="AC67" i="1"/>
  <c r="AD63" i="1"/>
  <c r="BB61" i="1"/>
  <c r="BB49" i="1"/>
  <c r="BB40" i="1"/>
  <c r="BC19" i="1"/>
  <c r="BB15" i="1"/>
  <c r="Y100" i="1"/>
  <c r="Y101" i="1"/>
  <c r="Y46" i="1"/>
  <c r="Y47" i="1"/>
  <c r="AB81" i="1"/>
  <c r="AB82" i="1"/>
  <c r="AB83" i="1"/>
  <c r="AB89" i="1"/>
  <c r="AB80" i="1"/>
  <c r="Z91" i="1"/>
  <c r="AA86" i="1"/>
  <c r="BC61" i="1"/>
  <c r="BC49" i="1"/>
  <c r="BC40" i="1"/>
  <c r="BD19" i="1"/>
  <c r="BC15" i="1"/>
  <c r="AC77" i="1"/>
  <c r="AC69" i="1"/>
  <c r="AC70" i="1"/>
  <c r="AC71" i="1"/>
  <c r="AA87" i="1"/>
  <c r="AC68" i="1"/>
  <c r="Z94" i="1"/>
  <c r="Z95" i="1"/>
  <c r="AD25" i="1"/>
  <c r="AE20" i="1"/>
  <c r="AB43" i="1"/>
  <c r="AB44" i="1"/>
  <c r="AD64" i="1"/>
  <c r="AC52" i="1"/>
  <c r="AC53" i="1"/>
  <c r="AD34" i="1"/>
  <c r="AD35" i="1"/>
  <c r="AE33" i="1"/>
  <c r="AE26" i="1"/>
  <c r="AE21" i="1"/>
  <c r="AE23" i="1"/>
  <c r="AE24" i="1"/>
  <c r="AC78" i="1"/>
  <c r="AC79" i="1"/>
  <c r="AD74" i="1"/>
  <c r="Z98" i="1"/>
  <c r="AA90" i="1"/>
  <c r="AC57" i="1"/>
  <c r="AD50" i="1"/>
  <c r="AC54" i="1"/>
  <c r="AD36" i="1"/>
  <c r="AD38" i="1"/>
  <c r="AB48" i="1"/>
  <c r="AB45" i="1"/>
  <c r="AC41" i="1"/>
  <c r="BD61" i="1"/>
  <c r="BD49" i="1"/>
  <c r="BD40" i="1"/>
  <c r="BE19" i="1"/>
  <c r="BD15" i="1"/>
  <c r="AC80" i="1"/>
  <c r="AD75" i="1"/>
  <c r="BE61" i="1"/>
  <c r="BE49" i="1"/>
  <c r="BE40" i="1"/>
  <c r="BF19" i="1"/>
  <c r="BE15" i="1"/>
  <c r="AD88" i="1"/>
  <c r="AD76" i="1"/>
  <c r="AD65" i="1"/>
  <c r="AD51" i="1"/>
  <c r="AD52" i="1"/>
  <c r="AD53" i="1"/>
  <c r="AD42" i="1"/>
  <c r="AA93" i="1"/>
  <c r="AA94" i="1"/>
  <c r="AA95" i="1"/>
  <c r="AA92" i="1"/>
  <c r="Z46" i="1"/>
  <c r="Z47" i="1"/>
  <c r="AE25" i="1"/>
  <c r="AF20" i="1"/>
  <c r="Z99" i="1"/>
  <c r="Z55" i="1"/>
  <c r="Z56" i="1"/>
  <c r="AE28" i="1"/>
  <c r="AF27" i="1"/>
  <c r="AC43" i="1"/>
  <c r="AC81" i="1"/>
  <c r="AC82" i="1"/>
  <c r="AC83" i="1"/>
  <c r="AC89" i="1"/>
  <c r="AA91" i="1"/>
  <c r="AB86" i="1"/>
  <c r="AD57" i="1"/>
  <c r="AE50" i="1"/>
  <c r="AD54" i="1"/>
  <c r="AF26" i="1"/>
  <c r="AF21" i="1"/>
  <c r="AF23" i="1"/>
  <c r="AF24" i="1"/>
  <c r="AE29" i="1"/>
  <c r="AE31" i="1"/>
  <c r="Z100" i="1"/>
  <c r="Z101" i="1"/>
  <c r="AD66" i="1"/>
  <c r="AD68" i="1"/>
  <c r="AB87" i="1"/>
  <c r="BF61" i="1"/>
  <c r="BF49" i="1"/>
  <c r="BF40" i="1"/>
  <c r="BF15" i="1"/>
  <c r="BG19" i="1"/>
  <c r="AA98" i="1"/>
  <c r="AA99" i="1"/>
  <c r="AA55" i="1"/>
  <c r="AA56" i="1"/>
  <c r="AC44" i="1"/>
  <c r="AC48" i="1"/>
  <c r="AD41" i="1"/>
  <c r="AC45" i="1"/>
  <c r="BG61" i="1"/>
  <c r="BG49" i="1"/>
  <c r="BG40" i="1"/>
  <c r="BH19" i="1"/>
  <c r="BG15" i="1"/>
  <c r="AD67" i="1"/>
  <c r="AE63" i="1"/>
  <c r="AB90" i="1"/>
  <c r="AF28" i="1"/>
  <c r="AG27" i="1"/>
  <c r="AD77" i="1"/>
  <c r="AD69" i="1"/>
  <c r="AF25" i="1"/>
  <c r="AG20" i="1"/>
  <c r="AA100" i="1"/>
  <c r="AA101" i="1"/>
  <c r="AA46" i="1"/>
  <c r="AA47" i="1"/>
  <c r="AE34" i="1"/>
  <c r="AE35" i="1"/>
  <c r="AF33" i="1"/>
  <c r="AF29" i="1"/>
  <c r="AF31" i="1"/>
  <c r="AF34" i="1"/>
  <c r="AF36" i="1"/>
  <c r="AF38" i="1"/>
  <c r="AG26" i="1"/>
  <c r="AG21" i="1"/>
  <c r="AG23" i="1"/>
  <c r="AG24" i="1"/>
  <c r="AB93" i="1"/>
  <c r="AB92" i="1"/>
  <c r="BH61" i="1"/>
  <c r="BH49" i="1"/>
  <c r="BH40" i="1"/>
  <c r="BI19" i="1"/>
  <c r="BH15" i="1"/>
  <c r="AD43" i="1"/>
  <c r="AD44" i="1"/>
  <c r="AE36" i="1"/>
  <c r="AE38" i="1"/>
  <c r="AE64" i="1"/>
  <c r="AD70" i="1"/>
  <c r="AD71" i="1"/>
  <c r="AB91" i="1"/>
  <c r="AC86" i="1"/>
  <c r="AF35" i="1"/>
  <c r="AG33" i="1"/>
  <c r="AF88" i="1"/>
  <c r="AF76" i="1"/>
  <c r="AF65" i="1"/>
  <c r="AF51" i="1"/>
  <c r="AF42" i="1"/>
  <c r="AE88" i="1"/>
  <c r="AE76" i="1"/>
  <c r="AE65" i="1"/>
  <c r="AE66" i="1"/>
  <c r="AE51" i="1"/>
  <c r="AE42" i="1"/>
  <c r="AB94" i="1"/>
  <c r="AB95" i="1"/>
  <c r="AG28" i="1"/>
  <c r="AH27" i="1"/>
  <c r="AD45" i="1"/>
  <c r="AD48" i="1"/>
  <c r="AE41" i="1"/>
  <c r="AH20" i="1"/>
  <c r="AG25" i="1"/>
  <c r="AC87" i="1"/>
  <c r="AC90" i="1"/>
  <c r="AD78" i="1"/>
  <c r="BI61" i="1"/>
  <c r="BI49" i="1"/>
  <c r="BI40" i="1"/>
  <c r="BJ19" i="1"/>
  <c r="BI15" i="1"/>
  <c r="AC93" i="1"/>
  <c r="AC94" i="1"/>
  <c r="AC95" i="1"/>
  <c r="AC92" i="1"/>
  <c r="AE77" i="1"/>
  <c r="AE69" i="1"/>
  <c r="AE70" i="1"/>
  <c r="AE71" i="1"/>
  <c r="AC91" i="1"/>
  <c r="AD86" i="1"/>
  <c r="AH24" i="1"/>
  <c r="AH26" i="1"/>
  <c r="AH28" i="1"/>
  <c r="AH29" i="1"/>
  <c r="AH31" i="1"/>
  <c r="AG29" i="1"/>
  <c r="AG31" i="1"/>
  <c r="AE43" i="1"/>
  <c r="AE44" i="1"/>
  <c r="AE52" i="1"/>
  <c r="AE53" i="1"/>
  <c r="AB98" i="1"/>
  <c r="AB99" i="1"/>
  <c r="AB55" i="1"/>
  <c r="AB56" i="1"/>
  <c r="BJ49" i="1"/>
  <c r="BJ61" i="1"/>
  <c r="BJ40" i="1"/>
  <c r="BK19" i="1"/>
  <c r="BJ15" i="1"/>
  <c r="AD81" i="1"/>
  <c r="AD82" i="1"/>
  <c r="AD83" i="1"/>
  <c r="AD89" i="1"/>
  <c r="AD79" i="1"/>
  <c r="AE74" i="1"/>
  <c r="AD80" i="1"/>
  <c r="AE68" i="1"/>
  <c r="AE67" i="1"/>
  <c r="AF63" i="1"/>
  <c r="AE54" i="1"/>
  <c r="AE57" i="1"/>
  <c r="AF50" i="1"/>
  <c r="AE45" i="1"/>
  <c r="AE48" i="1"/>
  <c r="AF41" i="1"/>
  <c r="BK61" i="1"/>
  <c r="BK49" i="1"/>
  <c r="BK40" i="1"/>
  <c r="BL19" i="1"/>
  <c r="BK15" i="1"/>
  <c r="AB100" i="1"/>
  <c r="AB101" i="1"/>
  <c r="AB46" i="1"/>
  <c r="AB47" i="1"/>
  <c r="AG34" i="1"/>
  <c r="AG35" i="1"/>
  <c r="AH33" i="1"/>
  <c r="AH34" i="1"/>
  <c r="AH36" i="1"/>
  <c r="AH38" i="1"/>
  <c r="AE75" i="1"/>
  <c r="AE78" i="1"/>
  <c r="AE79" i="1"/>
  <c r="AF74" i="1"/>
  <c r="AD87" i="1"/>
  <c r="AD90" i="1"/>
  <c r="AH25" i="1"/>
  <c r="AI20" i="1"/>
  <c r="AF64" i="1"/>
  <c r="AF66" i="1"/>
  <c r="AI27" i="1"/>
  <c r="AC98" i="1"/>
  <c r="AC99" i="1"/>
  <c r="AC55" i="1"/>
  <c r="AC56" i="1"/>
  <c r="AH35" i="1"/>
  <c r="AI33" i="1"/>
  <c r="AG36" i="1"/>
  <c r="AG38" i="1"/>
  <c r="AG65" i="1"/>
  <c r="AD93" i="1"/>
  <c r="AD94" i="1"/>
  <c r="AD95" i="1"/>
  <c r="AD92" i="1"/>
  <c r="AF77" i="1"/>
  <c r="AF69" i="1"/>
  <c r="AF70" i="1"/>
  <c r="AF71" i="1"/>
  <c r="AF68" i="1"/>
  <c r="AF67" i="1"/>
  <c r="AG63" i="1"/>
  <c r="AG51" i="1"/>
  <c r="AH88" i="1"/>
  <c r="AH76" i="1"/>
  <c r="AH65" i="1"/>
  <c r="AH51" i="1"/>
  <c r="AH42" i="1"/>
  <c r="AF75" i="1"/>
  <c r="AC100" i="1"/>
  <c r="AC101" i="1"/>
  <c r="AC46" i="1"/>
  <c r="AC47" i="1"/>
  <c r="AD91" i="1"/>
  <c r="AE86" i="1"/>
  <c r="BL61" i="1"/>
  <c r="BL49" i="1"/>
  <c r="BL40" i="1"/>
  <c r="BM19" i="1"/>
  <c r="BL15" i="1"/>
  <c r="AF52" i="1"/>
  <c r="AF53" i="1"/>
  <c r="AE81" i="1"/>
  <c r="AE82" i="1"/>
  <c r="AE83" i="1"/>
  <c r="AE89" i="1"/>
  <c r="AE80" i="1"/>
  <c r="AF43" i="1"/>
  <c r="AI21" i="1"/>
  <c r="AI23" i="1"/>
  <c r="AI24" i="1"/>
  <c r="AI26" i="1"/>
  <c r="AG76" i="1"/>
  <c r="AG88" i="1"/>
  <c r="AG42" i="1"/>
  <c r="AI28" i="1"/>
  <c r="AI29" i="1"/>
  <c r="AI31" i="1"/>
  <c r="AF78" i="1"/>
  <c r="AF89" i="1"/>
  <c r="AI25" i="1"/>
  <c r="AJ20" i="1"/>
  <c r="AD98" i="1"/>
  <c r="AD99" i="1"/>
  <c r="AD55" i="1"/>
  <c r="AD56" i="1"/>
  <c r="AJ27" i="1"/>
  <c r="AF54" i="1"/>
  <c r="AF57" i="1"/>
  <c r="AG50" i="1"/>
  <c r="AG64" i="1"/>
  <c r="AF44" i="1"/>
  <c r="BM61" i="1"/>
  <c r="BM49" i="1"/>
  <c r="BM40" i="1"/>
  <c r="BN19" i="1"/>
  <c r="BM15" i="1"/>
  <c r="AE87" i="1"/>
  <c r="AE90" i="1"/>
  <c r="AF80" i="1"/>
  <c r="AF79" i="1"/>
  <c r="AG74" i="1"/>
  <c r="AF81" i="1"/>
  <c r="AF82" i="1"/>
  <c r="AF83" i="1"/>
  <c r="AG66" i="1"/>
  <c r="AG67" i="1"/>
  <c r="AH63" i="1"/>
  <c r="AH64" i="1"/>
  <c r="AH66" i="1"/>
  <c r="AE93" i="1"/>
  <c r="AE94" i="1"/>
  <c r="AE95" i="1"/>
  <c r="AE92" i="1"/>
  <c r="AE91" i="1"/>
  <c r="AF86" i="1"/>
  <c r="BN49" i="1"/>
  <c r="BN61" i="1"/>
  <c r="BN40" i="1"/>
  <c r="BO19" i="1"/>
  <c r="BN15" i="1"/>
  <c r="AG52" i="1"/>
  <c r="AD100" i="1"/>
  <c r="AD101" i="1"/>
  <c r="AD46" i="1"/>
  <c r="AD47" i="1"/>
  <c r="AJ26" i="1"/>
  <c r="AJ21" i="1"/>
  <c r="AJ23" i="1"/>
  <c r="AJ24" i="1"/>
  <c r="AI34" i="1"/>
  <c r="AI35" i="1"/>
  <c r="AJ33" i="1"/>
  <c r="AF48" i="1"/>
  <c r="AF45" i="1"/>
  <c r="AG41" i="1"/>
  <c r="AG75" i="1"/>
  <c r="AG68" i="1"/>
  <c r="AG69" i="1"/>
  <c r="AG70" i="1"/>
  <c r="AG71" i="1"/>
  <c r="AG77" i="1"/>
  <c r="AE98" i="1"/>
  <c r="AE99" i="1"/>
  <c r="AE55" i="1"/>
  <c r="AE56" i="1"/>
  <c r="AH77" i="1"/>
  <c r="AH69" i="1"/>
  <c r="AH70" i="1"/>
  <c r="AH71" i="1"/>
  <c r="AH68" i="1"/>
  <c r="AJ25" i="1"/>
  <c r="AK20" i="1"/>
  <c r="AG43" i="1"/>
  <c r="AG44" i="1"/>
  <c r="AI36" i="1"/>
  <c r="AI38" i="1"/>
  <c r="AJ28" i="1"/>
  <c r="AJ29" i="1"/>
  <c r="AJ31" i="1"/>
  <c r="AG53" i="1"/>
  <c r="AF87" i="1"/>
  <c r="AF90" i="1"/>
  <c r="AH67" i="1"/>
  <c r="AI63" i="1"/>
  <c r="BO61" i="1"/>
  <c r="BO49" i="1"/>
  <c r="BO40" i="1"/>
  <c r="BP19" i="1"/>
  <c r="BO15" i="1"/>
  <c r="AG78" i="1"/>
  <c r="AG81" i="1"/>
  <c r="AG82" i="1"/>
  <c r="AG83" i="1"/>
  <c r="AK27" i="1"/>
  <c r="AF93" i="1"/>
  <c r="AF94" i="1"/>
  <c r="AF95" i="1"/>
  <c r="AF92" i="1"/>
  <c r="AF91" i="1"/>
  <c r="AG86" i="1"/>
  <c r="BP61" i="1"/>
  <c r="BP49" i="1"/>
  <c r="BP40" i="1"/>
  <c r="BQ19" i="1"/>
  <c r="BP15" i="1"/>
  <c r="AI64" i="1"/>
  <c r="AG57" i="1"/>
  <c r="AG54" i="1"/>
  <c r="AH50" i="1"/>
  <c r="AG48" i="1"/>
  <c r="AG45" i="1"/>
  <c r="AH41" i="1"/>
  <c r="AJ34" i="1"/>
  <c r="AJ35" i="1"/>
  <c r="AK33" i="1"/>
  <c r="AE100" i="1"/>
  <c r="AE101" i="1"/>
  <c r="AE46" i="1"/>
  <c r="AE47" i="1"/>
  <c r="AI88" i="1"/>
  <c r="AI76" i="1"/>
  <c r="AI51" i="1"/>
  <c r="AI65" i="1"/>
  <c r="AI42" i="1"/>
  <c r="AK26" i="1"/>
  <c r="AK21" i="1"/>
  <c r="AK23" i="1"/>
  <c r="AG79" i="1"/>
  <c r="AH74" i="1"/>
  <c r="AH75" i="1"/>
  <c r="AG80" i="1"/>
  <c r="AG89" i="1"/>
  <c r="AI66" i="1"/>
  <c r="AI69" i="1"/>
  <c r="AI70" i="1"/>
  <c r="AI71" i="1"/>
  <c r="AJ36" i="1"/>
  <c r="AJ38" i="1"/>
  <c r="AJ88" i="1"/>
  <c r="AH43" i="1"/>
  <c r="AH44" i="1"/>
  <c r="AK24" i="1"/>
  <c r="AH52" i="1"/>
  <c r="BQ61" i="1"/>
  <c r="BQ49" i="1"/>
  <c r="BR19" i="1"/>
  <c r="BQ15" i="1"/>
  <c r="BQ40" i="1"/>
  <c r="AK28" i="1"/>
  <c r="AL27" i="1"/>
  <c r="AG87" i="1"/>
  <c r="AF98" i="1"/>
  <c r="AJ51" i="1"/>
  <c r="AG90" i="1"/>
  <c r="AG92" i="1"/>
  <c r="AJ65" i="1"/>
  <c r="AJ76" i="1"/>
  <c r="AI68" i="1"/>
  <c r="AI77" i="1"/>
  <c r="AI67" i="1"/>
  <c r="AJ63" i="1"/>
  <c r="AH78" i="1"/>
  <c r="AH79" i="1"/>
  <c r="AI74" i="1"/>
  <c r="AI75" i="1"/>
  <c r="AJ42" i="1"/>
  <c r="AG93" i="1"/>
  <c r="AG94" i="1"/>
  <c r="AG95" i="1"/>
  <c r="AK29" i="1"/>
  <c r="AK31" i="1"/>
  <c r="AH45" i="1"/>
  <c r="AH48" i="1"/>
  <c r="AI41" i="1"/>
  <c r="AF46" i="1"/>
  <c r="AF47" i="1"/>
  <c r="AF99" i="1"/>
  <c r="AF55" i="1"/>
  <c r="AF56" i="1"/>
  <c r="BR61" i="1"/>
  <c r="BR49" i="1"/>
  <c r="BR40" i="1"/>
  <c r="BS19" i="1"/>
  <c r="BR15" i="1"/>
  <c r="AH53" i="1"/>
  <c r="AK25" i="1"/>
  <c r="AL20" i="1"/>
  <c r="AG91" i="1"/>
  <c r="AH86" i="1"/>
  <c r="AH87" i="1"/>
  <c r="AH89" i="1"/>
  <c r="AH81" i="1"/>
  <c r="AH82" i="1"/>
  <c r="AH83" i="1"/>
  <c r="AH90" i="1"/>
  <c r="AH92" i="1"/>
  <c r="AH80" i="1"/>
  <c r="AF100" i="1"/>
  <c r="AF101" i="1"/>
  <c r="AJ64" i="1"/>
  <c r="AJ66" i="1"/>
  <c r="AG98" i="1"/>
  <c r="AG99" i="1"/>
  <c r="AG55" i="1"/>
  <c r="AG56" i="1"/>
  <c r="AH57" i="1"/>
  <c r="AH54" i="1"/>
  <c r="AI50" i="1"/>
  <c r="AI78" i="1"/>
  <c r="AL21" i="1"/>
  <c r="AL23" i="1"/>
  <c r="AL26" i="1"/>
  <c r="BS61" i="1"/>
  <c r="BS49" i="1"/>
  <c r="BS40" i="1"/>
  <c r="BT19" i="1"/>
  <c r="BS15" i="1"/>
  <c r="AK34" i="1"/>
  <c r="AK35" i="1"/>
  <c r="AL33" i="1"/>
  <c r="AI43" i="1"/>
  <c r="AI44" i="1"/>
  <c r="AJ67" i="1"/>
  <c r="AK63" i="1"/>
  <c r="AK64" i="1"/>
  <c r="AH91" i="1"/>
  <c r="AI86" i="1"/>
  <c r="AI87" i="1"/>
  <c r="AJ69" i="1"/>
  <c r="AJ70" i="1"/>
  <c r="AJ71" i="1"/>
  <c r="AJ68" i="1"/>
  <c r="AJ77" i="1"/>
  <c r="AI45" i="1"/>
  <c r="AI48" i="1"/>
  <c r="AJ41" i="1"/>
  <c r="AK36" i="1"/>
  <c r="AK38" i="1"/>
  <c r="BT61" i="1"/>
  <c r="BT49" i="1"/>
  <c r="BT40" i="1"/>
  <c r="BU19" i="1"/>
  <c r="BT15" i="1"/>
  <c r="AL28" i="1"/>
  <c r="AL29" i="1"/>
  <c r="AL31" i="1"/>
  <c r="AI81" i="1"/>
  <c r="AI82" i="1"/>
  <c r="AI83" i="1"/>
  <c r="AI89" i="1"/>
  <c r="AI80" i="1"/>
  <c r="AI79" i="1"/>
  <c r="AJ74" i="1"/>
  <c r="AG100" i="1"/>
  <c r="AG101" i="1"/>
  <c r="AG46" i="1"/>
  <c r="AG47" i="1"/>
  <c r="AH93" i="1"/>
  <c r="AH94" i="1"/>
  <c r="AH95" i="1"/>
  <c r="AL24" i="1"/>
  <c r="AI52" i="1"/>
  <c r="AL34" i="1"/>
  <c r="AL35" i="1"/>
  <c r="AM33" i="1"/>
  <c r="AI90" i="1"/>
  <c r="AI92" i="1"/>
  <c r="AL25" i="1"/>
  <c r="AM20" i="1"/>
  <c r="AM27" i="1"/>
  <c r="AJ43" i="1"/>
  <c r="AJ44" i="1"/>
  <c r="AI53" i="1"/>
  <c r="AJ75" i="1"/>
  <c r="AH98" i="1"/>
  <c r="AH99" i="1"/>
  <c r="AH55" i="1"/>
  <c r="AH56" i="1"/>
  <c r="BU61" i="1"/>
  <c r="BU49" i="1"/>
  <c r="BU40" i="1"/>
  <c r="BV19" i="1"/>
  <c r="BU15" i="1"/>
  <c r="AK88" i="1"/>
  <c r="AK76" i="1"/>
  <c r="AK65" i="1"/>
  <c r="AK51" i="1"/>
  <c r="AK42" i="1"/>
  <c r="AL36" i="1"/>
  <c r="AL38" i="1"/>
  <c r="AL88" i="1"/>
  <c r="AJ48" i="1"/>
  <c r="AJ45" i="1"/>
  <c r="AK41" i="1"/>
  <c r="AJ78" i="1"/>
  <c r="AK66" i="1"/>
  <c r="AK67" i="1"/>
  <c r="AL63" i="1"/>
  <c r="BV61" i="1"/>
  <c r="BV49" i="1"/>
  <c r="BV40" i="1"/>
  <c r="BW19" i="1"/>
  <c r="BV15" i="1"/>
  <c r="AI54" i="1"/>
  <c r="AI57" i="1"/>
  <c r="AJ50" i="1"/>
  <c r="AI93" i="1"/>
  <c r="AI94" i="1"/>
  <c r="AI95" i="1"/>
  <c r="AI91" i="1"/>
  <c r="AJ86" i="1"/>
  <c r="AH100" i="1"/>
  <c r="AH101" i="1"/>
  <c r="AH46" i="1"/>
  <c r="AH47" i="1"/>
  <c r="AM21" i="1"/>
  <c r="AM23" i="1"/>
  <c r="AM26" i="1"/>
  <c r="AL51" i="1"/>
  <c r="AL76" i="1"/>
  <c r="AL65" i="1"/>
  <c r="AL42" i="1"/>
  <c r="AK68" i="1"/>
  <c r="AL64" i="1"/>
  <c r="AI98" i="1"/>
  <c r="AM28" i="1"/>
  <c r="AN27" i="1"/>
  <c r="AJ87" i="1"/>
  <c r="AK43" i="1"/>
  <c r="AK44" i="1"/>
  <c r="AM24" i="1"/>
  <c r="AJ52" i="1"/>
  <c r="BW61" i="1"/>
  <c r="BW49" i="1"/>
  <c r="BW40" i="1"/>
  <c r="BX19" i="1"/>
  <c r="BW15" i="1"/>
  <c r="AK77" i="1"/>
  <c r="AK69" i="1"/>
  <c r="AK70" i="1"/>
  <c r="AK71" i="1"/>
  <c r="AJ81" i="1"/>
  <c r="AJ89" i="1"/>
  <c r="AJ80" i="1"/>
  <c r="AJ79" i="1"/>
  <c r="AK74" i="1"/>
  <c r="AL66" i="1"/>
  <c r="AL69" i="1"/>
  <c r="AL70" i="1"/>
  <c r="AL71" i="1"/>
  <c r="AM29" i="1"/>
  <c r="AM31" i="1"/>
  <c r="AM34" i="1"/>
  <c r="AM35" i="1"/>
  <c r="AN33" i="1"/>
  <c r="AM25" i="1"/>
  <c r="AN20" i="1"/>
  <c r="BX61" i="1"/>
  <c r="BX49" i="1"/>
  <c r="BX40" i="1"/>
  <c r="BY19" i="1"/>
  <c r="BX15" i="1"/>
  <c r="AI46" i="1"/>
  <c r="AI47" i="1"/>
  <c r="AK75" i="1"/>
  <c r="AK78" i="1"/>
  <c r="AK80" i="1"/>
  <c r="AK48" i="1"/>
  <c r="AL41" i="1"/>
  <c r="AK45" i="1"/>
  <c r="AJ82" i="1"/>
  <c r="AJ83" i="1"/>
  <c r="AJ90" i="1"/>
  <c r="AJ53" i="1"/>
  <c r="AI99" i="1"/>
  <c r="AI55" i="1"/>
  <c r="AI56" i="1"/>
  <c r="AL67" i="1"/>
  <c r="AM63" i="1"/>
  <c r="AL68" i="1"/>
  <c r="AL77" i="1"/>
  <c r="AI100" i="1"/>
  <c r="AI101" i="1"/>
  <c r="AM36" i="1"/>
  <c r="AM38" i="1"/>
  <c r="AM88" i="1"/>
  <c r="AK79" i="1"/>
  <c r="AL74" i="1"/>
  <c r="AL75" i="1"/>
  <c r="AJ54" i="1"/>
  <c r="AK50" i="1"/>
  <c r="AJ57" i="1"/>
  <c r="BY61" i="1"/>
  <c r="BY49" i="1"/>
  <c r="BZ19" i="1"/>
  <c r="BY15" i="1"/>
  <c r="BY40" i="1"/>
  <c r="AK81" i="1"/>
  <c r="AK82" i="1"/>
  <c r="AK83" i="1"/>
  <c r="AK89" i="1"/>
  <c r="AJ93" i="1"/>
  <c r="AJ94" i="1"/>
  <c r="AJ95" i="1"/>
  <c r="AJ91" i="1"/>
  <c r="AK86" i="1"/>
  <c r="AJ92" i="1"/>
  <c r="AL43" i="1"/>
  <c r="AL44" i="1"/>
  <c r="AM64" i="1"/>
  <c r="AN26" i="1"/>
  <c r="AN21" i="1"/>
  <c r="AN23" i="1"/>
  <c r="AM76" i="1"/>
  <c r="AM42" i="1"/>
  <c r="AM51" i="1"/>
  <c r="AM65" i="1"/>
  <c r="AM66" i="1"/>
  <c r="AM67" i="1"/>
  <c r="AN63" i="1"/>
  <c r="AN64" i="1"/>
  <c r="AL78" i="1"/>
  <c r="AL80" i="1"/>
  <c r="AJ98" i="1"/>
  <c r="AL45" i="1"/>
  <c r="AL48" i="1"/>
  <c r="AM41" i="1"/>
  <c r="AN28" i="1"/>
  <c r="AO27" i="1"/>
  <c r="BZ49" i="1"/>
  <c r="BZ61" i="1"/>
  <c r="BZ40" i="1"/>
  <c r="CA19" i="1"/>
  <c r="BZ15" i="1"/>
  <c r="AK52" i="1"/>
  <c r="AK53" i="1"/>
  <c r="AK87" i="1"/>
  <c r="AK90" i="1"/>
  <c r="AN24" i="1"/>
  <c r="AL89" i="1"/>
  <c r="AL81" i="1"/>
  <c r="AN29" i="1"/>
  <c r="AN31" i="1"/>
  <c r="AN34" i="1"/>
  <c r="AN35" i="1"/>
  <c r="AO33" i="1"/>
  <c r="AM69" i="1"/>
  <c r="AM70" i="1"/>
  <c r="AM71" i="1"/>
  <c r="AM77" i="1"/>
  <c r="AL79" i="1"/>
  <c r="AM74" i="1"/>
  <c r="AM75" i="1"/>
  <c r="AM68" i="1"/>
  <c r="AK57" i="1"/>
  <c r="AL50" i="1"/>
  <c r="AK54" i="1"/>
  <c r="AK93" i="1"/>
  <c r="AK94" i="1"/>
  <c r="AK95" i="1"/>
  <c r="AN25" i="1"/>
  <c r="AO20" i="1"/>
  <c r="AK92" i="1"/>
  <c r="CA61" i="1"/>
  <c r="CA49" i="1"/>
  <c r="CA40" i="1"/>
  <c r="CB19" i="1"/>
  <c r="CA15" i="1"/>
  <c r="AJ46" i="1"/>
  <c r="AJ47" i="1"/>
  <c r="AJ99" i="1"/>
  <c r="AJ55" i="1"/>
  <c r="AJ56" i="1"/>
  <c r="AM43" i="1"/>
  <c r="AL82" i="1"/>
  <c r="AL83" i="1"/>
  <c r="AK91" i="1"/>
  <c r="AL86" i="1"/>
  <c r="AL87" i="1"/>
  <c r="AL90" i="1"/>
  <c r="AL91" i="1"/>
  <c r="AM86" i="1"/>
  <c r="CB61" i="1"/>
  <c r="CB49" i="1"/>
  <c r="CB40" i="1"/>
  <c r="CC19" i="1"/>
  <c r="CB15" i="1"/>
  <c r="AN36" i="1"/>
  <c r="AN38" i="1"/>
  <c r="AO26" i="1"/>
  <c r="AO21" i="1"/>
  <c r="AO23" i="1"/>
  <c r="AO24" i="1"/>
  <c r="AJ100" i="1"/>
  <c r="AJ101" i="1"/>
  <c r="AK98" i="1"/>
  <c r="AM78" i="1"/>
  <c r="AL52" i="1"/>
  <c r="AL53" i="1"/>
  <c r="AM44" i="1"/>
  <c r="AP20" i="1"/>
  <c r="AO25" i="1"/>
  <c r="AM87" i="1"/>
  <c r="AL57" i="1"/>
  <c r="AM50" i="1"/>
  <c r="AL54" i="1"/>
  <c r="CC61" i="1"/>
  <c r="CC49" i="1"/>
  <c r="CC40" i="1"/>
  <c r="CD19" i="1"/>
  <c r="CC15" i="1"/>
  <c r="AK46" i="1"/>
  <c r="AK47" i="1"/>
  <c r="AL93" i="1"/>
  <c r="AL92" i="1"/>
  <c r="AM81" i="1"/>
  <c r="AM82" i="1"/>
  <c r="AM83" i="1"/>
  <c r="AM89" i="1"/>
  <c r="AM79" i="1"/>
  <c r="AN74" i="1"/>
  <c r="AM80" i="1"/>
  <c r="AN88" i="1"/>
  <c r="AN76" i="1"/>
  <c r="AN65" i="1"/>
  <c r="AN51" i="1"/>
  <c r="AN42" i="1"/>
  <c r="AO28" i="1"/>
  <c r="AP27" i="1"/>
  <c r="AM45" i="1"/>
  <c r="AM48" i="1"/>
  <c r="AN41" i="1"/>
  <c r="AK99" i="1"/>
  <c r="AK55" i="1"/>
  <c r="AK56" i="1"/>
  <c r="AO29" i="1"/>
  <c r="AO31" i="1"/>
  <c r="AK100" i="1"/>
  <c r="AK101" i="1"/>
  <c r="AM90" i="1"/>
  <c r="AM91" i="1"/>
  <c r="AN86" i="1"/>
  <c r="AO34" i="1"/>
  <c r="AO35" i="1"/>
  <c r="AP33" i="1"/>
  <c r="AM52" i="1"/>
  <c r="AM53" i="1"/>
  <c r="AN66" i="1"/>
  <c r="AN67" i="1"/>
  <c r="AO63" i="1"/>
  <c r="AN43" i="1"/>
  <c r="AN44" i="1"/>
  <c r="AN75" i="1"/>
  <c r="AL94" i="1"/>
  <c r="AL95" i="1"/>
  <c r="CD49" i="1"/>
  <c r="CD40" i="1"/>
  <c r="CD61" i="1"/>
  <c r="CD15" i="1"/>
  <c r="CE19" i="1"/>
  <c r="AP21" i="1"/>
  <c r="AP23" i="1"/>
  <c r="AP24" i="1"/>
  <c r="AP26" i="1"/>
  <c r="AP25" i="1"/>
  <c r="AQ20" i="1"/>
  <c r="AN48" i="1"/>
  <c r="AN45" i="1"/>
  <c r="AO41" i="1"/>
  <c r="AN77" i="1"/>
  <c r="AN69" i="1"/>
  <c r="AM54" i="1"/>
  <c r="AM57" i="1"/>
  <c r="AN50" i="1"/>
  <c r="AN87" i="1"/>
  <c r="CE61" i="1"/>
  <c r="CE49" i="1"/>
  <c r="CE40" i="1"/>
  <c r="CF19" i="1"/>
  <c r="CE15" i="1"/>
  <c r="AN68" i="1"/>
  <c r="AM93" i="1"/>
  <c r="AM94" i="1"/>
  <c r="AM95" i="1"/>
  <c r="AM92" i="1"/>
  <c r="AO64" i="1"/>
  <c r="AP28" i="1"/>
  <c r="AQ27" i="1"/>
  <c r="AL98" i="1"/>
  <c r="AO36" i="1"/>
  <c r="AO38" i="1"/>
  <c r="AP29" i="1"/>
  <c r="AP31" i="1"/>
  <c r="AP34" i="1"/>
  <c r="AP35" i="1"/>
  <c r="AQ33" i="1"/>
  <c r="AL46" i="1"/>
  <c r="AL47" i="1"/>
  <c r="AQ21" i="1"/>
  <c r="AQ23" i="1"/>
  <c r="AQ26" i="1"/>
  <c r="AL99" i="1"/>
  <c r="AL55" i="1"/>
  <c r="AL56" i="1"/>
  <c r="AN52" i="1"/>
  <c r="AO88" i="1"/>
  <c r="AO76" i="1"/>
  <c r="AO65" i="1"/>
  <c r="AO51" i="1"/>
  <c r="AO42" i="1"/>
  <c r="AM98" i="1"/>
  <c r="CF61" i="1"/>
  <c r="CF49" i="1"/>
  <c r="CF40" i="1"/>
  <c r="CG19" i="1"/>
  <c r="CF15" i="1"/>
  <c r="AN70" i="1"/>
  <c r="AN71" i="1"/>
  <c r="AP36" i="1"/>
  <c r="AP38" i="1"/>
  <c r="AP88" i="1"/>
  <c r="AQ28" i="1"/>
  <c r="AR27" i="1"/>
  <c r="AO66" i="1"/>
  <c r="AO43" i="1"/>
  <c r="AO44" i="1"/>
  <c r="AM46" i="1"/>
  <c r="AM47" i="1"/>
  <c r="CG61" i="1"/>
  <c r="CG49" i="1"/>
  <c r="CH19" i="1"/>
  <c r="CG40" i="1"/>
  <c r="CG15" i="1"/>
  <c r="AN78" i="1"/>
  <c r="AM99" i="1"/>
  <c r="AM55" i="1"/>
  <c r="AM56" i="1"/>
  <c r="AN53" i="1"/>
  <c r="AQ24" i="1"/>
  <c r="AL100" i="1"/>
  <c r="AL101" i="1"/>
  <c r="AP42" i="1"/>
  <c r="AP65" i="1"/>
  <c r="AP76" i="1"/>
  <c r="AP51" i="1"/>
  <c r="AQ29" i="1"/>
  <c r="AQ31" i="1"/>
  <c r="AO48" i="1"/>
  <c r="AP41" i="1"/>
  <c r="AO45" i="1"/>
  <c r="AQ25" i="1"/>
  <c r="AR20" i="1"/>
  <c r="CH61" i="1"/>
  <c r="CH49" i="1"/>
  <c r="CH40" i="1"/>
  <c r="CI19" i="1"/>
  <c r="CH15" i="1"/>
  <c r="AM100" i="1"/>
  <c r="AM101" i="1"/>
  <c r="AN81" i="1"/>
  <c r="AN79" i="1"/>
  <c r="AO74" i="1"/>
  <c r="AN89" i="1"/>
  <c r="AN80" i="1"/>
  <c r="AO77" i="1"/>
  <c r="AO69" i="1"/>
  <c r="AO70" i="1"/>
  <c r="AO71" i="1"/>
  <c r="AN54" i="1"/>
  <c r="AN57" i="1"/>
  <c r="AO50" i="1"/>
  <c r="AO67" i="1"/>
  <c r="AP63" i="1"/>
  <c r="AQ34" i="1"/>
  <c r="AQ35" i="1"/>
  <c r="AR33" i="1"/>
  <c r="AO68" i="1"/>
  <c r="AQ36" i="1"/>
  <c r="AQ38" i="1"/>
  <c r="AO52" i="1"/>
  <c r="AO53" i="1"/>
  <c r="AN82" i="1"/>
  <c r="AN83" i="1"/>
  <c r="AP43" i="1"/>
  <c r="AP44" i="1"/>
  <c r="AP64" i="1"/>
  <c r="AP66" i="1"/>
  <c r="AO75" i="1"/>
  <c r="CI61" i="1"/>
  <c r="CI49" i="1"/>
  <c r="CI40" i="1"/>
  <c r="CJ19" i="1"/>
  <c r="CI15" i="1"/>
  <c r="AR26" i="1"/>
  <c r="AR21" i="1"/>
  <c r="AR23" i="1"/>
  <c r="AO78" i="1"/>
  <c r="AO79" i="1"/>
  <c r="AP74" i="1"/>
  <c r="AP75" i="1"/>
  <c r="AP45" i="1"/>
  <c r="AP48" i="1"/>
  <c r="AQ41" i="1"/>
  <c r="AO57" i="1"/>
  <c r="AO54" i="1"/>
  <c r="AP50" i="1"/>
  <c r="AP77" i="1"/>
  <c r="AP69" i="1"/>
  <c r="AP68" i="1"/>
  <c r="AP67" i="1"/>
  <c r="AQ63" i="1"/>
  <c r="CJ61" i="1"/>
  <c r="CJ49" i="1"/>
  <c r="CJ40" i="1"/>
  <c r="CK19" i="1"/>
  <c r="CJ15" i="1"/>
  <c r="AO81" i="1"/>
  <c r="AO82" i="1"/>
  <c r="AO83" i="1"/>
  <c r="AQ88" i="1"/>
  <c r="AQ76" i="1"/>
  <c r="AQ65" i="1"/>
  <c r="AQ51" i="1"/>
  <c r="AQ42" i="1"/>
  <c r="AR28" i="1"/>
  <c r="AR29" i="1"/>
  <c r="AR31" i="1"/>
  <c r="AR24" i="1"/>
  <c r="AO80" i="1"/>
  <c r="AN90" i="1"/>
  <c r="AO89" i="1"/>
  <c r="AR34" i="1"/>
  <c r="AR35" i="1"/>
  <c r="AS33" i="1"/>
  <c r="AQ64" i="1"/>
  <c r="AN93" i="1"/>
  <c r="AN94" i="1"/>
  <c r="AN95" i="1"/>
  <c r="AN91" i="1"/>
  <c r="AO86" i="1"/>
  <c r="AN92" i="1"/>
  <c r="AQ43" i="1"/>
  <c r="AQ44" i="1"/>
  <c r="AS27" i="1"/>
  <c r="AP70" i="1"/>
  <c r="AP71" i="1"/>
  <c r="AR25" i="1"/>
  <c r="AS20" i="1"/>
  <c r="CK61" i="1"/>
  <c r="CK49" i="1"/>
  <c r="CK40" i="1"/>
  <c r="CL19" i="1"/>
  <c r="CK15" i="1"/>
  <c r="AP52" i="1"/>
  <c r="AP53" i="1"/>
  <c r="AO87" i="1"/>
  <c r="AO90" i="1"/>
  <c r="AQ66" i="1"/>
  <c r="AR36" i="1"/>
  <c r="AR38" i="1"/>
  <c r="AP57" i="1"/>
  <c r="AP54" i="1"/>
  <c r="AQ50" i="1"/>
  <c r="AQ45" i="1"/>
  <c r="AQ48" i="1"/>
  <c r="AR41" i="1"/>
  <c r="CL61" i="1"/>
  <c r="CL49" i="1"/>
  <c r="CL40" i="1"/>
  <c r="CL15" i="1"/>
  <c r="CM19" i="1"/>
  <c r="AS26" i="1"/>
  <c r="AS21" i="1"/>
  <c r="AS23" i="1"/>
  <c r="AS24" i="1"/>
  <c r="AN98" i="1"/>
  <c r="AN99" i="1"/>
  <c r="AN55" i="1"/>
  <c r="AN56" i="1"/>
  <c r="AP78" i="1"/>
  <c r="AS28" i="1"/>
  <c r="AT20" i="1"/>
  <c r="AS25" i="1"/>
  <c r="AO93" i="1"/>
  <c r="AO94" i="1"/>
  <c r="AO95" i="1"/>
  <c r="AO92" i="1"/>
  <c r="AQ77" i="1"/>
  <c r="AQ69" i="1"/>
  <c r="AQ68" i="1"/>
  <c r="AR88" i="1"/>
  <c r="AR76" i="1"/>
  <c r="AR65" i="1"/>
  <c r="AR51" i="1"/>
  <c r="AR42" i="1"/>
  <c r="AR43" i="1"/>
  <c r="AR44" i="1"/>
  <c r="AO91" i="1"/>
  <c r="AP86" i="1"/>
  <c r="AP81" i="1"/>
  <c r="AP89" i="1"/>
  <c r="AP79" i="1"/>
  <c r="AQ74" i="1"/>
  <c r="AP80" i="1"/>
  <c r="AT27" i="1"/>
  <c r="CM61" i="1"/>
  <c r="CM49" i="1"/>
  <c r="CM40" i="1"/>
  <c r="CN19" i="1"/>
  <c r="CM15" i="1"/>
  <c r="AQ52" i="1"/>
  <c r="AQ53" i="1"/>
  <c r="AQ67" i="1"/>
  <c r="AR63" i="1"/>
  <c r="AN100" i="1"/>
  <c r="AN101" i="1"/>
  <c r="AN46" i="1"/>
  <c r="AN47" i="1"/>
  <c r="AS29" i="1"/>
  <c r="AS31" i="1"/>
  <c r="AR48" i="1"/>
  <c r="AR45" i="1"/>
  <c r="AS41" i="1"/>
  <c r="AO98" i="1"/>
  <c r="AO99" i="1"/>
  <c r="AO55" i="1"/>
  <c r="AO56" i="1"/>
  <c r="AQ54" i="1"/>
  <c r="AQ57" i="1"/>
  <c r="AR50" i="1"/>
  <c r="AQ75" i="1"/>
  <c r="CN61" i="1"/>
  <c r="CN49" i="1"/>
  <c r="CN40" i="1"/>
  <c r="CO19" i="1"/>
  <c r="CN15" i="1"/>
  <c r="AP87" i="1"/>
  <c r="AR64" i="1"/>
  <c r="AR66" i="1"/>
  <c r="AR67" i="1"/>
  <c r="AS63" i="1"/>
  <c r="AS34" i="1"/>
  <c r="AS35" i="1"/>
  <c r="AT33" i="1"/>
  <c r="AP82" i="1"/>
  <c r="AP83" i="1"/>
  <c r="AQ70" i="1"/>
  <c r="AQ71" i="1"/>
  <c r="AT21" i="1"/>
  <c r="AT23" i="1"/>
  <c r="AT24" i="1"/>
  <c r="AT26" i="1"/>
  <c r="AT28" i="1"/>
  <c r="AT25" i="1"/>
  <c r="AU20" i="1"/>
  <c r="AU27" i="1"/>
  <c r="AR77" i="1"/>
  <c r="AR69" i="1"/>
  <c r="AR70" i="1"/>
  <c r="AR71" i="1"/>
  <c r="AQ78" i="1"/>
  <c r="AS64" i="1"/>
  <c r="AS36" i="1"/>
  <c r="AS38" i="1"/>
  <c r="AR68" i="1"/>
  <c r="AO100" i="1"/>
  <c r="AO101" i="1"/>
  <c r="AO46" i="1"/>
  <c r="AO47" i="1"/>
  <c r="AT29" i="1"/>
  <c r="AT31" i="1"/>
  <c r="AP90" i="1"/>
  <c r="CO61" i="1"/>
  <c r="CO49" i="1"/>
  <c r="CO40" i="1"/>
  <c r="CP19" i="1"/>
  <c r="CO15" i="1"/>
  <c r="AR52" i="1"/>
  <c r="CP49" i="1"/>
  <c r="CP61" i="1"/>
  <c r="CP40" i="1"/>
  <c r="CQ19" i="1"/>
  <c r="CP15" i="1"/>
  <c r="AP93" i="1"/>
  <c r="AP94" i="1"/>
  <c r="AP95" i="1"/>
  <c r="AP92" i="1"/>
  <c r="AP91" i="1"/>
  <c r="AQ86" i="1"/>
  <c r="AQ81" i="1"/>
  <c r="AQ82" i="1"/>
  <c r="AQ83" i="1"/>
  <c r="AQ89" i="1"/>
  <c r="AQ80" i="1"/>
  <c r="AU21" i="1"/>
  <c r="AU23" i="1"/>
  <c r="AU26" i="1"/>
  <c r="AR53" i="1"/>
  <c r="AT34" i="1"/>
  <c r="AT35" i="1"/>
  <c r="AU33" i="1"/>
  <c r="AS88" i="1"/>
  <c r="AS76" i="1"/>
  <c r="AS65" i="1"/>
  <c r="AS51" i="1"/>
  <c r="AS42" i="1"/>
  <c r="AQ79" i="1"/>
  <c r="AR74" i="1"/>
  <c r="AT36" i="1"/>
  <c r="AT38" i="1"/>
  <c r="AT88" i="1"/>
  <c r="AS43" i="1"/>
  <c r="AS44" i="1"/>
  <c r="AP98" i="1"/>
  <c r="AP99" i="1"/>
  <c r="AP55" i="1"/>
  <c r="AP56" i="1"/>
  <c r="AS66" i="1"/>
  <c r="AU28" i="1"/>
  <c r="AV27" i="1"/>
  <c r="AQ87" i="1"/>
  <c r="AR75" i="1"/>
  <c r="AR78" i="1"/>
  <c r="AR79" i="1"/>
  <c r="AS74" i="1"/>
  <c r="AR54" i="1"/>
  <c r="AR57" i="1"/>
  <c r="AS50" i="1"/>
  <c r="AU24" i="1"/>
  <c r="CQ61" i="1"/>
  <c r="CQ49" i="1"/>
  <c r="CQ40" i="1"/>
  <c r="CR19" i="1"/>
  <c r="CQ15" i="1"/>
  <c r="AU29" i="1"/>
  <c r="AU31" i="1"/>
  <c r="AU34" i="1"/>
  <c r="AU35" i="1"/>
  <c r="AV33" i="1"/>
  <c r="AT51" i="1"/>
  <c r="AT65" i="1"/>
  <c r="AT76" i="1"/>
  <c r="AT42" i="1"/>
  <c r="AQ90" i="1"/>
  <c r="AQ91" i="1"/>
  <c r="AR86" i="1"/>
  <c r="AR87" i="1"/>
  <c r="AS75" i="1"/>
  <c r="AS48" i="1"/>
  <c r="AT41" i="1"/>
  <c r="AS45" i="1"/>
  <c r="AP100" i="1"/>
  <c r="AP101" i="1"/>
  <c r="AP46" i="1"/>
  <c r="AP47" i="1"/>
  <c r="AU25" i="1"/>
  <c r="AV20" i="1"/>
  <c r="AS77" i="1"/>
  <c r="AS69" i="1"/>
  <c r="AS70" i="1"/>
  <c r="AS71" i="1"/>
  <c r="AS52" i="1"/>
  <c r="AS67" i="1"/>
  <c r="AT63" i="1"/>
  <c r="CR61" i="1"/>
  <c r="CR49" i="1"/>
  <c r="CR40" i="1"/>
  <c r="CS19" i="1"/>
  <c r="CR15" i="1"/>
  <c r="AR81" i="1"/>
  <c r="AR82" i="1"/>
  <c r="AR83" i="1"/>
  <c r="AR89" i="1"/>
  <c r="AR80" i="1"/>
  <c r="AS68" i="1"/>
  <c r="AQ93" i="1"/>
  <c r="AQ94" i="1"/>
  <c r="AQ95" i="1"/>
  <c r="AQ98" i="1"/>
  <c r="AQ99" i="1"/>
  <c r="AQ55" i="1"/>
  <c r="AQ56" i="1"/>
  <c r="AQ92" i="1"/>
  <c r="AR90" i="1"/>
  <c r="AR93" i="1"/>
  <c r="AR94" i="1"/>
  <c r="AR95" i="1"/>
  <c r="AT64" i="1"/>
  <c r="AT66" i="1"/>
  <c r="AV26" i="1"/>
  <c r="AV21" i="1"/>
  <c r="AV23" i="1"/>
  <c r="AS53" i="1"/>
  <c r="AS78" i="1"/>
  <c r="AS80" i="1"/>
  <c r="AU36" i="1"/>
  <c r="AU38" i="1"/>
  <c r="CS61" i="1"/>
  <c r="CS49" i="1"/>
  <c r="CS40" i="1"/>
  <c r="CT19" i="1"/>
  <c r="CS15" i="1"/>
  <c r="AT43" i="1"/>
  <c r="AT44" i="1"/>
  <c r="AR92" i="1"/>
  <c r="AR91" i="1"/>
  <c r="AS86" i="1"/>
  <c r="AS87" i="1"/>
  <c r="AT45" i="1"/>
  <c r="AT48" i="1"/>
  <c r="AU41" i="1"/>
  <c r="AT77" i="1"/>
  <c r="AT69" i="1"/>
  <c r="AT70" i="1"/>
  <c r="AT71" i="1"/>
  <c r="AT68" i="1"/>
  <c r="AU88" i="1"/>
  <c r="AU76" i="1"/>
  <c r="AU65" i="1"/>
  <c r="AU51" i="1"/>
  <c r="AU42" i="1"/>
  <c r="AS57" i="1"/>
  <c r="AT50" i="1"/>
  <c r="AS54" i="1"/>
  <c r="AR98" i="1"/>
  <c r="AR99" i="1"/>
  <c r="AR55" i="1"/>
  <c r="AR56" i="1"/>
  <c r="AQ100" i="1"/>
  <c r="AQ101" i="1"/>
  <c r="AQ46" i="1"/>
  <c r="AQ47" i="1"/>
  <c r="AS81" i="1"/>
  <c r="AS82" i="1"/>
  <c r="AS83" i="1"/>
  <c r="AS89" i="1"/>
  <c r="AV24" i="1"/>
  <c r="AT67" i="1"/>
  <c r="AU63" i="1"/>
  <c r="CT49" i="1"/>
  <c r="CT40" i="1"/>
  <c r="CT61" i="1"/>
  <c r="CU19" i="1"/>
  <c r="CT15" i="1"/>
  <c r="AV28" i="1"/>
  <c r="AW27" i="1"/>
  <c r="AS79" i="1"/>
  <c r="AT74" i="1"/>
  <c r="AV29" i="1"/>
  <c r="AV31" i="1"/>
  <c r="AV34" i="1"/>
  <c r="AV35" i="1"/>
  <c r="AW33" i="1"/>
  <c r="AS90" i="1"/>
  <c r="AS93" i="1"/>
  <c r="AS94" i="1"/>
  <c r="AS95" i="1"/>
  <c r="AV25" i="1"/>
  <c r="AW20" i="1"/>
  <c r="CU61" i="1"/>
  <c r="CU49" i="1"/>
  <c r="CU40" i="1"/>
  <c r="CV19" i="1"/>
  <c r="CU15" i="1"/>
  <c r="AU43" i="1"/>
  <c r="AT75" i="1"/>
  <c r="AU64" i="1"/>
  <c r="AU66" i="1"/>
  <c r="AU68" i="1"/>
  <c r="AR100" i="1"/>
  <c r="AR101" i="1"/>
  <c r="AR46" i="1"/>
  <c r="AR47" i="1"/>
  <c r="AT52" i="1"/>
  <c r="AT53" i="1"/>
  <c r="AS92" i="1"/>
  <c r="AS91" i="1"/>
  <c r="AT86" i="1"/>
  <c r="AT87" i="1"/>
  <c r="AV36" i="1"/>
  <c r="AV38" i="1"/>
  <c r="AV65" i="1"/>
  <c r="AU67" i="1"/>
  <c r="AV63" i="1"/>
  <c r="AV64" i="1"/>
  <c r="AT78" i="1"/>
  <c r="AT80" i="1"/>
  <c r="AS98" i="1"/>
  <c r="AS99" i="1"/>
  <c r="AS55" i="1"/>
  <c r="AS56" i="1"/>
  <c r="AT57" i="1"/>
  <c r="AU50" i="1"/>
  <c r="AT54" i="1"/>
  <c r="AU44" i="1"/>
  <c r="AW26" i="1"/>
  <c r="AW21" i="1"/>
  <c r="AW23" i="1"/>
  <c r="AW24" i="1"/>
  <c r="AU77" i="1"/>
  <c r="AU69" i="1"/>
  <c r="AU70" i="1"/>
  <c r="AU71" i="1"/>
  <c r="CV61" i="1"/>
  <c r="CV49" i="1"/>
  <c r="CV40" i="1"/>
  <c r="CW19" i="1"/>
  <c r="CV15" i="1"/>
  <c r="F27" i="1"/>
  <c r="G27" i="1"/>
  <c r="L27" i="1"/>
  <c r="AV76" i="1"/>
  <c r="AT81" i="1"/>
  <c r="AT82" i="1"/>
  <c r="AT83" i="1"/>
  <c r="AV42" i="1"/>
  <c r="AV88" i="1"/>
  <c r="AT89" i="1"/>
  <c r="AV51" i="1"/>
  <c r="AV66" i="1"/>
  <c r="AV77" i="1"/>
  <c r="AT79" i="1"/>
  <c r="AU74" i="1"/>
  <c r="AU75" i="1"/>
  <c r="AX20" i="1"/>
  <c r="AW25" i="1"/>
  <c r="AU45" i="1"/>
  <c r="AU48" i="1"/>
  <c r="AV41" i="1"/>
  <c r="AU52" i="1"/>
  <c r="CW61" i="1"/>
  <c r="CW49" i="1"/>
  <c r="CW40" i="1"/>
  <c r="CW15" i="1"/>
  <c r="AW28" i="1"/>
  <c r="AW29" i="1"/>
  <c r="AW31" i="1"/>
  <c r="AS100" i="1"/>
  <c r="AS101" i="1"/>
  <c r="AS46" i="1"/>
  <c r="AS47" i="1"/>
  <c r="AV68" i="1"/>
  <c r="AV69" i="1"/>
  <c r="AV70" i="1"/>
  <c r="AV71" i="1"/>
  <c r="AT90" i="1"/>
  <c r="AT91" i="1"/>
  <c r="AU86" i="1"/>
  <c r="AV67" i="1"/>
  <c r="AW63" i="1"/>
  <c r="AW64" i="1"/>
  <c r="AX27" i="1"/>
  <c r="AU78" i="1"/>
  <c r="AU79" i="1"/>
  <c r="AV74" i="1"/>
  <c r="AV75" i="1"/>
  <c r="AW34" i="1"/>
  <c r="AW35" i="1"/>
  <c r="AX33" i="1"/>
  <c r="D17" i="1"/>
  <c r="D26" i="1"/>
  <c r="F34" i="1"/>
  <c r="F17" i="1"/>
  <c r="F100" i="1"/>
  <c r="F36" i="1"/>
  <c r="F47" i="1"/>
  <c r="F89" i="1"/>
  <c r="F66" i="1"/>
  <c r="F26" i="1"/>
  <c r="F94" i="1"/>
  <c r="F42" i="1"/>
  <c r="F55" i="1"/>
  <c r="E21" i="1"/>
  <c r="F88" i="1"/>
  <c r="F56" i="1"/>
  <c r="F77" i="1"/>
  <c r="F22" i="1"/>
  <c r="F64" i="1"/>
  <c r="F65" i="1"/>
  <c r="F90" i="1"/>
  <c r="H17" i="1"/>
  <c r="F21" i="1"/>
  <c r="E22" i="1"/>
  <c r="F81" i="1"/>
  <c r="F70" i="1"/>
  <c r="F87" i="1"/>
  <c r="E17" i="1"/>
  <c r="F78" i="1"/>
  <c r="F75" i="1"/>
  <c r="D29" i="1"/>
  <c r="D21" i="1"/>
  <c r="F82" i="1"/>
  <c r="F52" i="1"/>
  <c r="F28" i="1"/>
  <c r="F98" i="1"/>
  <c r="F99" i="1"/>
  <c r="D87" i="1"/>
  <c r="F93" i="1"/>
  <c r="F46" i="1"/>
  <c r="F29" i="1"/>
  <c r="F69" i="1"/>
  <c r="F76" i="1"/>
  <c r="F51" i="1"/>
  <c r="G17" i="1"/>
  <c r="H22" i="1"/>
  <c r="F43" i="1"/>
  <c r="D75" i="1"/>
  <c r="D64" i="1"/>
  <c r="I17" i="1"/>
  <c r="G22" i="1"/>
  <c r="D22" i="1"/>
  <c r="D28" i="1"/>
  <c r="D34" i="1"/>
  <c r="D35" i="1"/>
  <c r="E33" i="1"/>
  <c r="J22" i="1"/>
  <c r="J17" i="1"/>
  <c r="D36" i="1"/>
  <c r="I22" i="1"/>
  <c r="L43" i="1"/>
  <c r="D65" i="1"/>
  <c r="K22" i="1"/>
  <c r="D43" i="1"/>
  <c r="D52" i="1"/>
  <c r="D76" i="1"/>
  <c r="K17" i="1"/>
  <c r="D88" i="1"/>
  <c r="D42" i="1"/>
  <c r="D69" i="1"/>
  <c r="L70" i="1"/>
  <c r="L66" i="1"/>
  <c r="L26" i="1"/>
  <c r="L78" i="1"/>
  <c r="D51" i="1"/>
  <c r="L93" i="1"/>
  <c r="L55" i="1"/>
  <c r="L90" i="1"/>
  <c r="L56" i="1"/>
  <c r="L76" i="1"/>
  <c r="L89" i="1"/>
  <c r="D77" i="1"/>
  <c r="L75" i="1"/>
  <c r="L47" i="1"/>
  <c r="L42" i="1"/>
  <c r="L51" i="1"/>
  <c r="L87" i="1"/>
  <c r="L36" i="1"/>
  <c r="L22" i="1"/>
  <c r="L28" i="1"/>
  <c r="L21" i="1"/>
  <c r="L99" i="1"/>
  <c r="L98" i="1"/>
  <c r="L94" i="1"/>
  <c r="L69" i="1"/>
  <c r="D66" i="1"/>
  <c r="L81" i="1"/>
  <c r="L65" i="1"/>
  <c r="L52" i="1"/>
  <c r="L88" i="1"/>
  <c r="L82" i="1"/>
  <c r="L100" i="1"/>
  <c r="L17" i="1"/>
  <c r="L77" i="1"/>
  <c r="L64" i="1"/>
  <c r="L29" i="1"/>
  <c r="L34" i="1"/>
  <c r="L46" i="1"/>
  <c r="D70" i="1"/>
  <c r="D81" i="1"/>
  <c r="D78" i="1"/>
  <c r="D82" i="1"/>
  <c r="D89" i="1"/>
  <c r="D94" i="1"/>
  <c r="D90" i="1"/>
  <c r="D93" i="1"/>
  <c r="D98" i="1"/>
  <c r="D56" i="1"/>
  <c r="D99" i="1"/>
  <c r="D100" i="1"/>
  <c r="D47" i="1"/>
  <c r="D55" i="1"/>
  <c r="D46" i="1"/>
  <c r="AU81" i="1"/>
  <c r="AT92" i="1"/>
  <c r="AU53" i="1"/>
  <c r="AV43" i="1"/>
  <c r="AV44" i="1"/>
  <c r="AX21" i="1"/>
  <c r="AX23" i="1"/>
  <c r="AX24" i="1"/>
  <c r="AX26" i="1"/>
  <c r="AT93" i="1"/>
  <c r="AT94" i="1"/>
  <c r="AT95" i="1"/>
  <c r="AU89" i="1"/>
  <c r="AU80" i="1"/>
  <c r="AW36" i="1"/>
  <c r="AW38" i="1"/>
  <c r="AW65" i="1"/>
  <c r="AW66" i="1"/>
  <c r="F31" i="1"/>
  <c r="F38" i="1"/>
  <c r="F71" i="1"/>
  <c r="F83" i="1"/>
  <c r="F95" i="1"/>
  <c r="F101" i="1"/>
  <c r="AX28" i="1"/>
  <c r="AX29" i="1"/>
  <c r="AV78" i="1"/>
  <c r="AV79" i="1"/>
  <c r="AW74" i="1"/>
  <c r="AW75" i="1"/>
  <c r="L23" i="1"/>
  <c r="AX25" i="1"/>
  <c r="AY20" i="1"/>
  <c r="AV48" i="1"/>
  <c r="AV45" i="1"/>
  <c r="AW41" i="1"/>
  <c r="AU82" i="1"/>
  <c r="D53" i="1"/>
  <c r="E50" i="1"/>
  <c r="D44" i="1"/>
  <c r="E41" i="1"/>
  <c r="D31" i="1"/>
  <c r="D38" i="1"/>
  <c r="D71" i="1"/>
  <c r="D83" i="1"/>
  <c r="D95" i="1"/>
  <c r="D101" i="1"/>
  <c r="D67" i="1"/>
  <c r="E63" i="1"/>
  <c r="D79" i="1"/>
  <c r="E74" i="1"/>
  <c r="D23" i="1"/>
  <c r="D24" i="1"/>
  <c r="E20" i="1"/>
  <c r="E24" i="1"/>
  <c r="F20" i="1"/>
  <c r="F24" i="1"/>
  <c r="G20" i="1"/>
  <c r="AV80" i="1"/>
  <c r="AU87" i="1"/>
  <c r="AU54" i="1"/>
  <c r="AU57" i="1"/>
  <c r="AV50" i="1"/>
  <c r="D91" i="1"/>
  <c r="E86" i="1"/>
  <c r="F23" i="1"/>
  <c r="AT98" i="1"/>
  <c r="L31" i="1"/>
  <c r="L38" i="1"/>
  <c r="L71" i="1"/>
  <c r="L83" i="1"/>
  <c r="L95" i="1"/>
  <c r="L101" i="1"/>
  <c r="J5" i="1"/>
  <c r="E23" i="1"/>
  <c r="AW76" i="1"/>
  <c r="AW88" i="1"/>
  <c r="AW42" i="1"/>
  <c r="AW51" i="1"/>
  <c r="AV89" i="1"/>
  <c r="AV81" i="1"/>
  <c r="AV82" i="1"/>
  <c r="AV83" i="1"/>
  <c r="AY27" i="1"/>
  <c r="AT46" i="1"/>
  <c r="AU83" i="1"/>
  <c r="AY21" i="1"/>
  <c r="AY26" i="1"/>
  <c r="AT99" i="1"/>
  <c r="AW43" i="1"/>
  <c r="AW68" i="1"/>
  <c r="AW67" i="1"/>
  <c r="AX63" i="1"/>
  <c r="AV52" i="1"/>
  <c r="AV53" i="1"/>
  <c r="AX31" i="1"/>
  <c r="AW77" i="1"/>
  <c r="AW69" i="1"/>
  <c r="AW70" i="1"/>
  <c r="AV54" i="1"/>
  <c r="AV57" i="1"/>
  <c r="AW50" i="1"/>
  <c r="AT55" i="1"/>
  <c r="AT47" i="1"/>
  <c r="AY28" i="1"/>
  <c r="AZ27" i="1"/>
  <c r="AU90" i="1"/>
  <c r="AX64" i="1"/>
  <c r="AW44" i="1"/>
  <c r="AT100" i="1"/>
  <c r="AW71" i="1"/>
  <c r="AW78" i="1"/>
  <c r="AX34" i="1"/>
  <c r="AX36" i="1"/>
  <c r="AY23" i="1"/>
  <c r="AX38" i="1"/>
  <c r="AW81" i="1"/>
  <c r="AW82" i="1"/>
  <c r="AW89" i="1"/>
  <c r="AW80" i="1"/>
  <c r="AW79" i="1"/>
  <c r="AX74" i="1"/>
  <c r="AY29" i="1"/>
  <c r="AY24" i="1"/>
  <c r="AT56" i="1"/>
  <c r="AW48" i="1"/>
  <c r="AW45" i="1"/>
  <c r="AX41" i="1"/>
  <c r="AU93" i="1"/>
  <c r="AU91" i="1"/>
  <c r="AV86" i="1"/>
  <c r="AU92" i="1"/>
  <c r="AX35" i="1"/>
  <c r="AY33" i="1"/>
  <c r="AT101" i="1"/>
  <c r="AW52" i="1"/>
  <c r="AW83" i="1"/>
  <c r="AY31" i="1"/>
  <c r="AY25" i="1"/>
  <c r="AZ20" i="1"/>
  <c r="AV87" i="1"/>
  <c r="AU94" i="1"/>
  <c r="AX75" i="1"/>
  <c r="AX88" i="1"/>
  <c r="AX76" i="1"/>
  <c r="AX65" i="1"/>
  <c r="AX51" i="1"/>
  <c r="AX42" i="1"/>
  <c r="AX43" i="1"/>
  <c r="AX44" i="1"/>
  <c r="AW53" i="1"/>
  <c r="AX66" i="1"/>
  <c r="AX67" i="1"/>
  <c r="AY63" i="1"/>
  <c r="AU95" i="1"/>
  <c r="AY34" i="1"/>
  <c r="AY36" i="1"/>
  <c r="AY38" i="1"/>
  <c r="AV90" i="1"/>
  <c r="AV91" i="1"/>
  <c r="AW86" i="1"/>
  <c r="AZ26" i="1"/>
  <c r="AZ21" i="1"/>
  <c r="AW57" i="1"/>
  <c r="AW54" i="1"/>
  <c r="AX50" i="1"/>
  <c r="AX45" i="1"/>
  <c r="AX48" i="1"/>
  <c r="AY41" i="1"/>
  <c r="AX52" i="1"/>
  <c r="AX53" i="1"/>
  <c r="AU98" i="1"/>
  <c r="AU99" i="1"/>
  <c r="AV93" i="1"/>
  <c r="AV92" i="1"/>
  <c r="AX77" i="1"/>
  <c r="AX69" i="1"/>
  <c r="AX70" i="1"/>
  <c r="AZ23" i="1"/>
  <c r="AY88" i="1"/>
  <c r="AY76" i="1"/>
  <c r="AY51" i="1"/>
  <c r="AY65" i="1"/>
  <c r="AY42" i="1"/>
  <c r="AW87" i="1"/>
  <c r="AW90" i="1"/>
  <c r="AY64" i="1"/>
  <c r="AZ28" i="1"/>
  <c r="BA27" i="1"/>
  <c r="AY35" i="1"/>
  <c r="AZ33" i="1"/>
  <c r="AX68" i="1"/>
  <c r="AW91" i="1"/>
  <c r="AX86" i="1"/>
  <c r="AX87" i="1"/>
  <c r="AU55" i="1"/>
  <c r="AW93" i="1"/>
  <c r="AW92" i="1"/>
  <c r="AX71" i="1"/>
  <c r="AX78" i="1"/>
  <c r="AX79" i="1"/>
  <c r="AY74" i="1"/>
  <c r="AV94" i="1"/>
  <c r="AY43" i="1"/>
  <c r="AY44" i="1"/>
  <c r="AY66" i="1"/>
  <c r="AY68" i="1"/>
  <c r="AZ29" i="1"/>
  <c r="AZ24" i="1"/>
  <c r="AU100" i="1"/>
  <c r="AU46" i="1"/>
  <c r="AX57" i="1"/>
  <c r="AX54" i="1"/>
  <c r="AY50" i="1"/>
  <c r="AY75" i="1"/>
  <c r="AU47" i="1"/>
  <c r="AX81" i="1"/>
  <c r="AX82" i="1"/>
  <c r="AX83" i="1"/>
  <c r="AX89" i="1"/>
  <c r="AY52" i="1"/>
  <c r="AY53" i="1"/>
  <c r="AZ25" i="1"/>
  <c r="BA20" i="1"/>
  <c r="AY77" i="1"/>
  <c r="AY69" i="1"/>
  <c r="AY70" i="1"/>
  <c r="AY67" i="1"/>
  <c r="AZ63" i="1"/>
  <c r="AV95" i="1"/>
  <c r="AW94" i="1"/>
  <c r="AW95" i="1"/>
  <c r="AU56" i="1"/>
  <c r="AU101" i="1"/>
  <c r="AZ31" i="1"/>
  <c r="AY45" i="1"/>
  <c r="AY48" i="1"/>
  <c r="AZ41" i="1"/>
  <c r="AX80" i="1"/>
  <c r="AW98" i="1"/>
  <c r="AY54" i="1"/>
  <c r="AY57" i="1"/>
  <c r="AZ50" i="1"/>
  <c r="AZ34" i="1"/>
  <c r="AZ36" i="1"/>
  <c r="AZ38" i="1"/>
  <c r="AV98" i="1"/>
  <c r="AV99" i="1"/>
  <c r="BA26" i="1"/>
  <c r="BA21" i="1"/>
  <c r="AZ64" i="1"/>
  <c r="AY71" i="1"/>
  <c r="AX90" i="1"/>
  <c r="AX91" i="1"/>
  <c r="AY86" i="1"/>
  <c r="AY87" i="1"/>
  <c r="AV55" i="1"/>
  <c r="AZ88" i="1"/>
  <c r="AZ76" i="1"/>
  <c r="AZ65" i="1"/>
  <c r="AZ51" i="1"/>
  <c r="AZ52" i="1"/>
  <c r="AZ53" i="1"/>
  <c r="AZ42" i="1"/>
  <c r="BA28" i="1"/>
  <c r="BB27" i="1"/>
  <c r="G26" i="1"/>
  <c r="AW46" i="1"/>
  <c r="AW47" i="1"/>
  <c r="AX93" i="1"/>
  <c r="BA23" i="1"/>
  <c r="G21" i="1"/>
  <c r="AX92" i="1"/>
  <c r="AY78" i="1"/>
  <c r="AV100" i="1"/>
  <c r="AV46" i="1"/>
  <c r="AZ35" i="1"/>
  <c r="BA33" i="1"/>
  <c r="AW99" i="1"/>
  <c r="AW55" i="1"/>
  <c r="AW56" i="1"/>
  <c r="AY81" i="1"/>
  <c r="AY82" i="1"/>
  <c r="AY83" i="1"/>
  <c r="AY89" i="1"/>
  <c r="AY80" i="1"/>
  <c r="AY79" i="1"/>
  <c r="AZ74" i="1"/>
  <c r="AZ54" i="1"/>
  <c r="AZ57" i="1"/>
  <c r="BA50" i="1"/>
  <c r="H27" i="1"/>
  <c r="AZ43" i="1"/>
  <c r="AZ44" i="1"/>
  <c r="AV47" i="1"/>
  <c r="G23" i="1"/>
  <c r="G24" i="1"/>
  <c r="H20" i="1"/>
  <c r="AW100" i="1"/>
  <c r="AW101" i="1"/>
  <c r="AV101" i="1"/>
  <c r="BA29" i="1"/>
  <c r="BA24" i="1"/>
  <c r="AX94" i="1"/>
  <c r="AZ66" i="1"/>
  <c r="AZ67" i="1"/>
  <c r="BA63" i="1"/>
  <c r="AV56" i="1"/>
  <c r="AY90" i="1"/>
  <c r="AZ68" i="1"/>
  <c r="BA31" i="1"/>
  <c r="G29" i="1"/>
  <c r="G31" i="1"/>
  <c r="AY93" i="1"/>
  <c r="AY94" i="1"/>
  <c r="AY95" i="1"/>
  <c r="AZ48" i="1"/>
  <c r="AZ45" i="1"/>
  <c r="BA41" i="1"/>
  <c r="BA64" i="1"/>
  <c r="BB20" i="1"/>
  <c r="BA25" i="1"/>
  <c r="AZ75" i="1"/>
  <c r="AY92" i="1"/>
  <c r="AZ77" i="1"/>
  <c r="AZ69" i="1"/>
  <c r="AZ70" i="1"/>
  <c r="AX95" i="1"/>
  <c r="AY91" i="1"/>
  <c r="AZ86" i="1"/>
  <c r="AZ87" i="1"/>
  <c r="AX98" i="1"/>
  <c r="AY98" i="1"/>
  <c r="AZ71" i="1"/>
  <c r="AZ78" i="1"/>
  <c r="BB21" i="1"/>
  <c r="BB26" i="1"/>
  <c r="BA34" i="1"/>
  <c r="AZ81" i="1"/>
  <c r="AZ89" i="1"/>
  <c r="AZ79" i="1"/>
  <c r="BA74" i="1"/>
  <c r="AZ80" i="1"/>
  <c r="G34" i="1"/>
  <c r="BA35" i="1"/>
  <c r="BB33" i="1"/>
  <c r="AY46" i="1"/>
  <c r="AY47" i="1"/>
  <c r="BB28" i="1"/>
  <c r="AX46" i="1"/>
  <c r="BA36" i="1"/>
  <c r="BA38" i="1"/>
  <c r="BB23" i="1"/>
  <c r="AY99" i="1"/>
  <c r="AY55" i="1"/>
  <c r="AY56" i="1"/>
  <c r="AX99" i="1"/>
  <c r="AX55" i="1"/>
  <c r="AX100" i="1"/>
  <c r="AX101" i="1"/>
  <c r="AX47" i="1"/>
  <c r="BB29" i="1"/>
  <c r="BB24" i="1"/>
  <c r="AX56" i="1"/>
  <c r="BA88" i="1"/>
  <c r="BA76" i="1"/>
  <c r="BA65" i="1"/>
  <c r="BA51" i="1"/>
  <c r="BA42" i="1"/>
  <c r="BC27" i="1"/>
  <c r="AY100" i="1"/>
  <c r="AY101" i="1"/>
  <c r="BA75" i="1"/>
  <c r="AZ82" i="1"/>
  <c r="AZ83" i="1"/>
  <c r="AZ90" i="1"/>
  <c r="BA43" i="1"/>
  <c r="BA44" i="1"/>
  <c r="BB31" i="1"/>
  <c r="BA66" i="1"/>
  <c r="AZ93" i="1"/>
  <c r="AZ91" i="1"/>
  <c r="BA86" i="1"/>
  <c r="BA52" i="1"/>
  <c r="BB25" i="1"/>
  <c r="BC20" i="1"/>
  <c r="AZ92" i="1"/>
  <c r="BA48" i="1"/>
  <c r="BB41" i="1"/>
  <c r="BA45" i="1"/>
  <c r="BA77" i="1"/>
  <c r="BA69" i="1"/>
  <c r="BC21" i="1"/>
  <c r="BC26" i="1"/>
  <c r="BA53" i="1"/>
  <c r="BA67" i="1"/>
  <c r="BB63" i="1"/>
  <c r="BB34" i="1"/>
  <c r="BB36" i="1"/>
  <c r="BA68" i="1"/>
  <c r="BA87" i="1"/>
  <c r="AZ94" i="1"/>
  <c r="BC23" i="1"/>
  <c r="BB38" i="1"/>
  <c r="BA70" i="1"/>
  <c r="BA71" i="1"/>
  <c r="BA78" i="1"/>
  <c r="AZ95" i="1"/>
  <c r="BC28" i="1"/>
  <c r="BB64" i="1"/>
  <c r="BB35" i="1"/>
  <c r="BC33" i="1"/>
  <c r="BA57" i="1"/>
  <c r="BB50" i="1"/>
  <c r="BA54" i="1"/>
  <c r="BA81" i="1"/>
  <c r="BA89" i="1"/>
  <c r="BB88" i="1"/>
  <c r="BB65" i="1"/>
  <c r="BB76" i="1"/>
  <c r="BB51" i="1"/>
  <c r="BB42" i="1"/>
  <c r="BA80" i="1"/>
  <c r="BD27" i="1"/>
  <c r="BC29" i="1"/>
  <c r="BC24" i="1"/>
  <c r="BA79" i="1"/>
  <c r="BB74" i="1"/>
  <c r="AZ98" i="1"/>
  <c r="AZ99" i="1"/>
  <c r="AZ55" i="1"/>
  <c r="AZ56" i="1"/>
  <c r="AZ100" i="1"/>
  <c r="AZ101" i="1"/>
  <c r="AZ46" i="1"/>
  <c r="AZ47" i="1"/>
  <c r="BB75" i="1"/>
  <c r="BB43" i="1"/>
  <c r="BC25" i="1"/>
  <c r="BD20" i="1"/>
  <c r="BB52" i="1"/>
  <c r="BC31" i="1"/>
  <c r="BB66" i="1"/>
  <c r="BB68" i="1"/>
  <c r="BA82" i="1"/>
  <c r="BA83" i="1"/>
  <c r="BB67" i="1"/>
  <c r="BC63" i="1"/>
  <c r="BC64" i="1"/>
  <c r="BC34" i="1"/>
  <c r="BD26" i="1"/>
  <c r="BD21" i="1"/>
  <c r="BB77" i="1"/>
  <c r="BB69" i="1"/>
  <c r="BB53" i="1"/>
  <c r="BA90" i="1"/>
  <c r="BB44" i="1"/>
  <c r="BC35" i="1"/>
  <c r="BD33" i="1"/>
  <c r="BA93" i="1"/>
  <c r="BA92" i="1"/>
  <c r="BA91" i="1"/>
  <c r="BB86" i="1"/>
  <c r="BB70" i="1"/>
  <c r="BD23" i="1"/>
  <c r="BC36" i="1"/>
  <c r="BB57" i="1"/>
  <c r="BC50" i="1"/>
  <c r="BB54" i="1"/>
  <c r="BD28" i="1"/>
  <c r="BE27" i="1"/>
  <c r="BB45" i="1"/>
  <c r="BB48" i="1"/>
  <c r="BC41" i="1"/>
  <c r="BB71" i="1"/>
  <c r="BD29" i="1"/>
  <c r="BD24" i="1"/>
  <c r="BC38" i="1"/>
  <c r="BB87" i="1"/>
  <c r="BA94" i="1"/>
  <c r="BA95" i="1"/>
  <c r="BD25" i="1"/>
  <c r="BE20" i="1"/>
  <c r="BD31" i="1"/>
  <c r="BA98" i="1"/>
  <c r="BA99" i="1"/>
  <c r="BA55" i="1"/>
  <c r="BA56" i="1"/>
  <c r="BC88" i="1"/>
  <c r="BC76" i="1"/>
  <c r="BC51" i="1"/>
  <c r="BC42" i="1"/>
  <c r="BC65" i="1"/>
  <c r="BB78" i="1"/>
  <c r="BC66" i="1"/>
  <c r="BC68" i="1"/>
  <c r="BE26" i="1"/>
  <c r="BE21" i="1"/>
  <c r="BC43" i="1"/>
  <c r="BC44" i="1"/>
  <c r="BB81" i="1"/>
  <c r="BB82" i="1"/>
  <c r="BB89" i="1"/>
  <c r="BB79" i="1"/>
  <c r="BC74" i="1"/>
  <c r="BB80" i="1"/>
  <c r="BC52" i="1"/>
  <c r="BA100" i="1"/>
  <c r="BA101" i="1"/>
  <c r="BA46" i="1"/>
  <c r="BA47" i="1"/>
  <c r="BD34" i="1"/>
  <c r="BD36" i="1"/>
  <c r="BC67" i="1"/>
  <c r="BD63" i="1"/>
  <c r="BD64" i="1"/>
  <c r="BC45" i="1"/>
  <c r="BD41" i="1"/>
  <c r="BC48" i="1"/>
  <c r="BE28" i="1"/>
  <c r="BF27" i="1"/>
  <c r="BD35" i="1"/>
  <c r="BE33" i="1"/>
  <c r="BD38" i="1"/>
  <c r="BC53" i="1"/>
  <c r="BC75" i="1"/>
  <c r="BB83" i="1"/>
  <c r="BE23" i="1"/>
  <c r="BC77" i="1"/>
  <c r="BC69" i="1"/>
  <c r="BC54" i="1"/>
  <c r="BC57" i="1"/>
  <c r="BD50" i="1"/>
  <c r="BC70" i="1"/>
  <c r="BE29" i="1"/>
  <c r="BE24" i="1"/>
  <c r="BD88" i="1"/>
  <c r="BD76" i="1"/>
  <c r="BD65" i="1"/>
  <c r="BD51" i="1"/>
  <c r="BD42" i="1"/>
  <c r="BD43" i="1"/>
  <c r="BB90" i="1"/>
  <c r="BC71" i="1"/>
  <c r="BD44" i="1"/>
  <c r="BD52" i="1"/>
  <c r="BB93" i="1"/>
  <c r="BB91" i="1"/>
  <c r="BC86" i="1"/>
  <c r="BB92" i="1"/>
  <c r="BF20" i="1"/>
  <c r="BE25" i="1"/>
  <c r="BE31" i="1"/>
  <c r="BD66" i="1"/>
  <c r="BD68" i="1"/>
  <c r="BE34" i="1"/>
  <c r="BE36" i="1"/>
  <c r="BE38" i="1"/>
  <c r="BD53" i="1"/>
  <c r="BD48" i="1"/>
  <c r="BD45" i="1"/>
  <c r="BE41" i="1"/>
  <c r="BD77" i="1"/>
  <c r="BD69" i="1"/>
  <c r="BD70" i="1"/>
  <c r="BD67" i="1"/>
  <c r="BE63" i="1"/>
  <c r="BF21" i="1"/>
  <c r="BF23" i="1"/>
  <c r="BF24" i="1"/>
  <c r="BF26" i="1"/>
  <c r="BC87" i="1"/>
  <c r="BB94" i="1"/>
  <c r="BC78" i="1"/>
  <c r="BD71" i="1"/>
  <c r="BE88" i="1"/>
  <c r="BE76" i="1"/>
  <c r="BE65" i="1"/>
  <c r="BE51" i="1"/>
  <c r="BE42" i="1"/>
  <c r="BB95" i="1"/>
  <c r="BF28" i="1"/>
  <c r="BG27" i="1"/>
  <c r="BF25" i="1"/>
  <c r="BG20" i="1"/>
  <c r="BE35" i="1"/>
  <c r="BF33" i="1"/>
  <c r="BC81" i="1"/>
  <c r="BC82" i="1"/>
  <c r="BC89" i="1"/>
  <c r="BC79" i="1"/>
  <c r="BD74" i="1"/>
  <c r="BC80" i="1"/>
  <c r="BE43" i="1"/>
  <c r="BE44" i="1"/>
  <c r="BE64" i="1"/>
  <c r="BD54" i="1"/>
  <c r="BD57" i="1"/>
  <c r="BE50" i="1"/>
  <c r="BE66" i="1"/>
  <c r="BE67" i="1"/>
  <c r="BF63" i="1"/>
  <c r="BF64" i="1"/>
  <c r="BE48" i="1"/>
  <c r="BF41" i="1"/>
  <c r="BE45" i="1"/>
  <c r="BE52" i="1"/>
  <c r="BE53" i="1"/>
  <c r="BF29" i="1"/>
  <c r="BF31" i="1"/>
  <c r="BG21" i="1"/>
  <c r="BG23" i="1"/>
  <c r="BG24" i="1"/>
  <c r="BG26" i="1"/>
  <c r="BB98" i="1"/>
  <c r="BD75" i="1"/>
  <c r="BD78" i="1"/>
  <c r="BC83" i="1"/>
  <c r="BE68" i="1"/>
  <c r="BE69" i="1"/>
  <c r="BE70" i="1"/>
  <c r="BE77" i="1"/>
  <c r="BD81" i="1"/>
  <c r="BD89" i="1"/>
  <c r="BD80" i="1"/>
  <c r="BD79" i="1"/>
  <c r="BE74" i="1"/>
  <c r="BE57" i="1"/>
  <c r="BE54" i="1"/>
  <c r="BF50" i="1"/>
  <c r="BB46" i="1"/>
  <c r="BG25" i="1"/>
  <c r="BH20" i="1"/>
  <c r="BE71" i="1"/>
  <c r="BB99" i="1"/>
  <c r="BC90" i="1"/>
  <c r="BG28" i="1"/>
  <c r="BG29" i="1"/>
  <c r="BG31" i="1"/>
  <c r="BF34" i="1"/>
  <c r="BF35" i="1"/>
  <c r="BG33" i="1"/>
  <c r="BF36" i="1"/>
  <c r="BF38" i="1"/>
  <c r="BF76" i="1"/>
  <c r="BG34" i="1"/>
  <c r="BG36" i="1"/>
  <c r="BG38" i="1"/>
  <c r="BB47" i="1"/>
  <c r="BB55" i="1"/>
  <c r="BE75" i="1"/>
  <c r="BD82" i="1"/>
  <c r="BH27" i="1"/>
  <c r="BC93" i="1"/>
  <c r="BC94" i="1"/>
  <c r="BC91" i="1"/>
  <c r="BD86" i="1"/>
  <c r="BC92" i="1"/>
  <c r="BH26" i="1"/>
  <c r="BH21" i="1"/>
  <c r="BH23" i="1"/>
  <c r="BH24" i="1"/>
  <c r="BB100" i="1"/>
  <c r="BF51" i="1"/>
  <c r="BF52" i="1"/>
  <c r="BF53" i="1"/>
  <c r="BF42" i="1"/>
  <c r="BF43" i="1"/>
  <c r="BF44" i="1"/>
  <c r="BG35" i="1"/>
  <c r="BH33" i="1"/>
  <c r="BF65" i="1"/>
  <c r="BF66" i="1"/>
  <c r="BF88" i="1"/>
  <c r="BH28" i="1"/>
  <c r="BI27" i="1"/>
  <c r="BH25" i="1"/>
  <c r="BI20" i="1"/>
  <c r="BG88" i="1"/>
  <c r="BG76" i="1"/>
  <c r="BG65" i="1"/>
  <c r="BG51" i="1"/>
  <c r="BG42" i="1"/>
  <c r="BB56" i="1"/>
  <c r="BB101" i="1"/>
  <c r="BD83" i="1"/>
  <c r="BE78" i="1"/>
  <c r="BE79" i="1"/>
  <c r="BF74" i="1"/>
  <c r="BD87" i="1"/>
  <c r="BC95" i="1"/>
  <c r="BH29" i="1"/>
  <c r="BH31" i="1"/>
  <c r="BD90" i="1"/>
  <c r="BD93" i="1"/>
  <c r="BD94" i="1"/>
  <c r="BD95" i="1"/>
  <c r="BG50" i="1"/>
  <c r="BF54" i="1"/>
  <c r="BF57" i="1"/>
  <c r="BD91" i="1"/>
  <c r="BE86" i="1"/>
  <c r="BE87" i="1"/>
  <c r="BF77" i="1"/>
  <c r="BF69" i="1"/>
  <c r="BF75" i="1"/>
  <c r="BC98" i="1"/>
  <c r="BE81" i="1"/>
  <c r="BE89" i="1"/>
  <c r="BE80" i="1"/>
  <c r="BF67" i="1"/>
  <c r="BG63" i="1"/>
  <c r="BF45" i="1"/>
  <c r="BF48" i="1"/>
  <c r="BG41" i="1"/>
  <c r="BG52" i="1"/>
  <c r="BG53" i="1"/>
  <c r="BI26" i="1"/>
  <c r="BI21" i="1"/>
  <c r="BI23" i="1"/>
  <c r="BH34" i="1"/>
  <c r="BH35" i="1"/>
  <c r="BI33" i="1"/>
  <c r="BF68" i="1"/>
  <c r="BI28" i="1"/>
  <c r="BI29" i="1"/>
  <c r="BI31" i="1"/>
  <c r="BD92" i="1"/>
  <c r="BD98" i="1"/>
  <c r="BD99" i="1"/>
  <c r="BD55" i="1"/>
  <c r="BD56" i="1"/>
  <c r="BC46" i="1"/>
  <c r="BH36" i="1"/>
  <c r="BH38" i="1"/>
  <c r="BI24" i="1"/>
  <c r="BG64" i="1"/>
  <c r="BG66" i="1"/>
  <c r="BC99" i="1"/>
  <c r="BG43" i="1"/>
  <c r="BG44" i="1"/>
  <c r="BJ27" i="1"/>
  <c r="BE82" i="1"/>
  <c r="BF70" i="1"/>
  <c r="BF71" i="1"/>
  <c r="BG54" i="1"/>
  <c r="BG57" i="1"/>
  <c r="BH50" i="1"/>
  <c r="BG45" i="1"/>
  <c r="BH41" i="1"/>
  <c r="BG48" i="1"/>
  <c r="BE83" i="1"/>
  <c r="BC55" i="1"/>
  <c r="BC47" i="1"/>
  <c r="BF78" i="1"/>
  <c r="BG77" i="1"/>
  <c r="BG69" i="1"/>
  <c r="BG68" i="1"/>
  <c r="BJ20" i="1"/>
  <c r="BI25" i="1"/>
  <c r="BC100" i="1"/>
  <c r="BG67" i="1"/>
  <c r="BH63" i="1"/>
  <c r="BH88" i="1"/>
  <c r="BH76" i="1"/>
  <c r="BH65" i="1"/>
  <c r="BH51" i="1"/>
  <c r="BH52" i="1"/>
  <c r="BH42" i="1"/>
  <c r="BI34" i="1"/>
  <c r="BI35" i="1"/>
  <c r="BJ33" i="1"/>
  <c r="BD100" i="1"/>
  <c r="BD101" i="1"/>
  <c r="BD46" i="1"/>
  <c r="BD47" i="1"/>
  <c r="BI36" i="1"/>
  <c r="BI38" i="1"/>
  <c r="BI88" i="1"/>
  <c r="BC56" i="1"/>
  <c r="BE90" i="1"/>
  <c r="BJ21" i="1"/>
  <c r="BJ23" i="1"/>
  <c r="BJ24" i="1"/>
  <c r="BJ26" i="1"/>
  <c r="BF81" i="1"/>
  <c r="BF82" i="1"/>
  <c r="BF83" i="1"/>
  <c r="BF89" i="1"/>
  <c r="BF79" i="1"/>
  <c r="BG74" i="1"/>
  <c r="BF80" i="1"/>
  <c r="BH53" i="1"/>
  <c r="BG70" i="1"/>
  <c r="BG71" i="1"/>
  <c r="BH43" i="1"/>
  <c r="BH44" i="1"/>
  <c r="BH64" i="1"/>
  <c r="BH66" i="1"/>
  <c r="BC101" i="1"/>
  <c r="BI51" i="1"/>
  <c r="BI65" i="1"/>
  <c r="BI76" i="1"/>
  <c r="BI42" i="1"/>
  <c r="BH67" i="1"/>
  <c r="BI63" i="1"/>
  <c r="BH68" i="1"/>
  <c r="BJ25" i="1"/>
  <c r="BK20" i="1"/>
  <c r="BH48" i="1"/>
  <c r="BH45" i="1"/>
  <c r="BI41" i="1"/>
  <c r="BH54" i="1"/>
  <c r="BH57" i="1"/>
  <c r="BI50" i="1"/>
  <c r="BG75" i="1"/>
  <c r="BJ28" i="1"/>
  <c r="BK27" i="1"/>
  <c r="BE93" i="1"/>
  <c r="BE94" i="1"/>
  <c r="BE95" i="1"/>
  <c r="BE92" i="1"/>
  <c r="BE91" i="1"/>
  <c r="BF86" i="1"/>
  <c r="BH77" i="1"/>
  <c r="BH69" i="1"/>
  <c r="BI64" i="1"/>
  <c r="BI66" i="1"/>
  <c r="BJ29" i="1"/>
  <c r="BJ31" i="1"/>
  <c r="BJ34" i="1"/>
  <c r="BJ35" i="1"/>
  <c r="BK33" i="1"/>
  <c r="BF87" i="1"/>
  <c r="BF90" i="1"/>
  <c r="BF91" i="1"/>
  <c r="BG86" i="1"/>
  <c r="BG78" i="1"/>
  <c r="BI43" i="1"/>
  <c r="BI44" i="1"/>
  <c r="BK21" i="1"/>
  <c r="BK23" i="1"/>
  <c r="BK24" i="1"/>
  <c r="BK26" i="1"/>
  <c r="BE98" i="1"/>
  <c r="BE99" i="1"/>
  <c r="BI52" i="1"/>
  <c r="BH70" i="1"/>
  <c r="BH71" i="1"/>
  <c r="BI68" i="1"/>
  <c r="BI77" i="1"/>
  <c r="BI69" i="1"/>
  <c r="BI70" i="1"/>
  <c r="BI71" i="1"/>
  <c r="BI67" i="1"/>
  <c r="BJ63" i="1"/>
  <c r="BJ64" i="1"/>
  <c r="BJ36" i="1"/>
  <c r="BJ38" i="1"/>
  <c r="BJ51" i="1"/>
  <c r="BK28" i="1"/>
  <c r="BL27" i="1"/>
  <c r="BG87" i="1"/>
  <c r="BI48" i="1"/>
  <c r="BJ41" i="1"/>
  <c r="BI45" i="1"/>
  <c r="BJ88" i="1"/>
  <c r="BJ65" i="1"/>
  <c r="BJ42" i="1"/>
  <c r="BG81" i="1"/>
  <c r="BG89" i="1"/>
  <c r="BG80" i="1"/>
  <c r="BI53" i="1"/>
  <c r="BE100" i="1"/>
  <c r="BE46" i="1"/>
  <c r="BF93" i="1"/>
  <c r="BF92" i="1"/>
  <c r="BK25" i="1"/>
  <c r="BL20" i="1"/>
  <c r="BG79" i="1"/>
  <c r="BH74" i="1"/>
  <c r="BE55" i="1"/>
  <c r="BK29" i="1"/>
  <c r="BK31" i="1"/>
  <c r="BK34" i="1"/>
  <c r="BK35" i="1"/>
  <c r="BL33" i="1"/>
  <c r="BJ76" i="1"/>
  <c r="BH75" i="1"/>
  <c r="BH78" i="1"/>
  <c r="BE56" i="1"/>
  <c r="BL26" i="1"/>
  <c r="BL21" i="1"/>
  <c r="BL23" i="1"/>
  <c r="BL24" i="1"/>
  <c r="BJ66" i="1"/>
  <c r="BI57" i="1"/>
  <c r="BJ50" i="1"/>
  <c r="BI54" i="1"/>
  <c r="BE47" i="1"/>
  <c r="BF94" i="1"/>
  <c r="BF95" i="1"/>
  <c r="BE101" i="1"/>
  <c r="BG82" i="1"/>
  <c r="BG83" i="1"/>
  <c r="BG90" i="1"/>
  <c r="BJ43" i="1"/>
  <c r="BG93" i="1"/>
  <c r="BG91" i="1"/>
  <c r="BH86" i="1"/>
  <c r="BG92" i="1"/>
  <c r="BL25" i="1"/>
  <c r="BM20" i="1"/>
  <c r="BH81" i="1"/>
  <c r="BH89" i="1"/>
  <c r="BH80" i="1"/>
  <c r="BJ77" i="1"/>
  <c r="BJ69" i="1"/>
  <c r="BJ70" i="1"/>
  <c r="BJ71" i="1"/>
  <c r="BJ52" i="1"/>
  <c r="BJ53" i="1"/>
  <c r="BH79" i="1"/>
  <c r="BI74" i="1"/>
  <c r="BJ67" i="1"/>
  <c r="BK63" i="1"/>
  <c r="BJ68" i="1"/>
  <c r="BJ44" i="1"/>
  <c r="BF98" i="1"/>
  <c r="BL28" i="1"/>
  <c r="BM27" i="1"/>
  <c r="BK36" i="1"/>
  <c r="BK38" i="1"/>
  <c r="BL29" i="1"/>
  <c r="BL31" i="1"/>
  <c r="BL34" i="1"/>
  <c r="BL35" i="1"/>
  <c r="BM33" i="1"/>
  <c r="BI75" i="1"/>
  <c r="BI78" i="1"/>
  <c r="BK88" i="1"/>
  <c r="BK76" i="1"/>
  <c r="BK65" i="1"/>
  <c r="BK51" i="1"/>
  <c r="BK42" i="1"/>
  <c r="BJ45" i="1"/>
  <c r="BJ48" i="1"/>
  <c r="BK41" i="1"/>
  <c r="BM26" i="1"/>
  <c r="BM21" i="1"/>
  <c r="BM23" i="1"/>
  <c r="BF46" i="1"/>
  <c r="BF99" i="1"/>
  <c r="BF55" i="1"/>
  <c r="BK64" i="1"/>
  <c r="BH82" i="1"/>
  <c r="BH83" i="1"/>
  <c r="BG94" i="1"/>
  <c r="BG95" i="1"/>
  <c r="BJ57" i="1"/>
  <c r="BK50" i="1"/>
  <c r="BJ54" i="1"/>
  <c r="BH87" i="1"/>
  <c r="BK66" i="1"/>
  <c r="BK77" i="1"/>
  <c r="BF100" i="1"/>
  <c r="BF101" i="1"/>
  <c r="BH90" i="1"/>
  <c r="BH92" i="1"/>
  <c r="BL36" i="1"/>
  <c r="BL38" i="1"/>
  <c r="BL76" i="1"/>
  <c r="BI81" i="1"/>
  <c r="BI82" i="1"/>
  <c r="BI83" i="1"/>
  <c r="BI89" i="1"/>
  <c r="BI80" i="1"/>
  <c r="BI79" i="1"/>
  <c r="BJ74" i="1"/>
  <c r="BH93" i="1"/>
  <c r="BH94" i="1"/>
  <c r="BH95" i="1"/>
  <c r="BK52" i="1"/>
  <c r="BK53" i="1"/>
  <c r="BF56" i="1"/>
  <c r="BM28" i="1"/>
  <c r="BM29" i="1"/>
  <c r="BM31" i="1"/>
  <c r="BG98" i="1"/>
  <c r="BG99" i="1"/>
  <c r="BG55" i="1"/>
  <c r="BG56" i="1"/>
  <c r="BF47" i="1"/>
  <c r="BM24" i="1"/>
  <c r="BK43" i="1"/>
  <c r="BK68" i="1"/>
  <c r="BL51" i="1"/>
  <c r="BK67" i="1"/>
  <c r="BL63" i="1"/>
  <c r="BL64" i="1"/>
  <c r="BK69" i="1"/>
  <c r="BK70" i="1"/>
  <c r="BK71" i="1"/>
  <c r="BN27" i="1"/>
  <c r="BL88" i="1"/>
  <c r="BL42" i="1"/>
  <c r="BL65" i="1"/>
  <c r="BH91" i="1"/>
  <c r="BI86" i="1"/>
  <c r="BI87" i="1"/>
  <c r="BI90" i="1"/>
  <c r="BI92" i="1"/>
  <c r="BH98" i="1"/>
  <c r="BH99" i="1"/>
  <c r="BH55" i="1"/>
  <c r="BH56" i="1"/>
  <c r="BK54" i="1"/>
  <c r="BK57" i="1"/>
  <c r="BL50" i="1"/>
  <c r="I27" i="1"/>
  <c r="BK44" i="1"/>
  <c r="BG100" i="1"/>
  <c r="BG101" i="1"/>
  <c r="BG46" i="1"/>
  <c r="BG47" i="1"/>
  <c r="BN20" i="1"/>
  <c r="BM25" i="1"/>
  <c r="BJ75" i="1"/>
  <c r="BM34" i="1"/>
  <c r="BM35" i="1"/>
  <c r="BN33" i="1"/>
  <c r="BI91" i="1"/>
  <c r="BJ86" i="1"/>
  <c r="BI93" i="1"/>
  <c r="BI94" i="1"/>
  <c r="BI95" i="1"/>
  <c r="BI98" i="1"/>
  <c r="BI99" i="1"/>
  <c r="BI55" i="1"/>
  <c r="BI56" i="1"/>
  <c r="BM36" i="1"/>
  <c r="BM38" i="1"/>
  <c r="BM88" i="1"/>
  <c r="BJ78" i="1"/>
  <c r="BJ79" i="1"/>
  <c r="BK74" i="1"/>
  <c r="BK75" i="1"/>
  <c r="BL66" i="1"/>
  <c r="BL67" i="1"/>
  <c r="BM63" i="1"/>
  <c r="BN21" i="1"/>
  <c r="BN26" i="1"/>
  <c r="BL52" i="1"/>
  <c r="BL53" i="1"/>
  <c r="BJ87" i="1"/>
  <c r="BK45" i="1"/>
  <c r="BK48" i="1"/>
  <c r="BL41" i="1"/>
  <c r="BH100" i="1"/>
  <c r="BH101" i="1"/>
  <c r="BH46" i="1"/>
  <c r="BH47" i="1"/>
  <c r="BM51" i="1"/>
  <c r="BJ81" i="1"/>
  <c r="BJ82" i="1"/>
  <c r="BJ83" i="1"/>
  <c r="BM65" i="1"/>
  <c r="BM76" i="1"/>
  <c r="BM42" i="1"/>
  <c r="BJ80" i="1"/>
  <c r="BJ89" i="1"/>
  <c r="BN23" i="1"/>
  <c r="BK78" i="1"/>
  <c r="BL43" i="1"/>
  <c r="BN28" i="1"/>
  <c r="BO27" i="1"/>
  <c r="BL77" i="1"/>
  <c r="BL69" i="1"/>
  <c r="BL68" i="1"/>
  <c r="BL54" i="1"/>
  <c r="BL57" i="1"/>
  <c r="BM50" i="1"/>
  <c r="BM64" i="1"/>
  <c r="BI100" i="1"/>
  <c r="BI101" i="1"/>
  <c r="BI46" i="1"/>
  <c r="BI47" i="1"/>
  <c r="BJ90" i="1"/>
  <c r="BJ92" i="1"/>
  <c r="BM66" i="1"/>
  <c r="BM77" i="1"/>
  <c r="BK81" i="1"/>
  <c r="BK82" i="1"/>
  <c r="BK83" i="1"/>
  <c r="BK89" i="1"/>
  <c r="BK80" i="1"/>
  <c r="BM52" i="1"/>
  <c r="BL70" i="1"/>
  <c r="BL71" i="1"/>
  <c r="BL44" i="1"/>
  <c r="BN29" i="1"/>
  <c r="BN24" i="1"/>
  <c r="BK79" i="1"/>
  <c r="BL74" i="1"/>
  <c r="BM68" i="1"/>
  <c r="BJ91" i="1"/>
  <c r="BK86" i="1"/>
  <c r="BJ93" i="1"/>
  <c r="BM67" i="1"/>
  <c r="BN63" i="1"/>
  <c r="BN64" i="1"/>
  <c r="BM69" i="1"/>
  <c r="BM70" i="1"/>
  <c r="BM71" i="1"/>
  <c r="BL48" i="1"/>
  <c r="BL45" i="1"/>
  <c r="BM41" i="1"/>
  <c r="BL75" i="1"/>
  <c r="BL78" i="1"/>
  <c r="BK87" i="1"/>
  <c r="BN25" i="1"/>
  <c r="BO20" i="1"/>
  <c r="BN31" i="1"/>
  <c r="BM53" i="1"/>
  <c r="BJ94" i="1"/>
  <c r="BJ95" i="1"/>
  <c r="BK90" i="1"/>
  <c r="BK91" i="1"/>
  <c r="BL86" i="1"/>
  <c r="BL87" i="1"/>
  <c r="BL79" i="1"/>
  <c r="BM74" i="1"/>
  <c r="BM75" i="1"/>
  <c r="BO21" i="1"/>
  <c r="BO26" i="1"/>
  <c r="BJ98" i="1"/>
  <c r="BJ99" i="1"/>
  <c r="BJ55" i="1"/>
  <c r="BJ56" i="1"/>
  <c r="BN34" i="1"/>
  <c r="BN36" i="1"/>
  <c r="BL81" i="1"/>
  <c r="BL89" i="1"/>
  <c r="BL80" i="1"/>
  <c r="BM57" i="1"/>
  <c r="BM54" i="1"/>
  <c r="BN50" i="1"/>
  <c r="BM43" i="1"/>
  <c r="BK92" i="1"/>
  <c r="BM78" i="1"/>
  <c r="BM81" i="1"/>
  <c r="BM82" i="1"/>
  <c r="BM83" i="1"/>
  <c r="BK93" i="1"/>
  <c r="BK94" i="1"/>
  <c r="BK95" i="1"/>
  <c r="BK98" i="1"/>
  <c r="BN35" i="1"/>
  <c r="BO33" i="1"/>
  <c r="BO23" i="1"/>
  <c r="BO28" i="1"/>
  <c r="BM44" i="1"/>
  <c r="BL82" i="1"/>
  <c r="BL83" i="1"/>
  <c r="BN38" i="1"/>
  <c r="BJ100" i="1"/>
  <c r="BJ101" i="1"/>
  <c r="BJ46" i="1"/>
  <c r="BJ47" i="1"/>
  <c r="BM79" i="1"/>
  <c r="BN74" i="1"/>
  <c r="BM89" i="1"/>
  <c r="BM80" i="1"/>
  <c r="BN75" i="1"/>
  <c r="BN88" i="1"/>
  <c r="BN76" i="1"/>
  <c r="BN65" i="1"/>
  <c r="BN51" i="1"/>
  <c r="BN42" i="1"/>
  <c r="BK46" i="1"/>
  <c r="BK47" i="1"/>
  <c r="BL90" i="1"/>
  <c r="BM48" i="1"/>
  <c r="BM45" i="1"/>
  <c r="BN41" i="1"/>
  <c r="BP27" i="1"/>
  <c r="BK99" i="1"/>
  <c r="BK55" i="1"/>
  <c r="BK56" i="1"/>
  <c r="BO29" i="1"/>
  <c r="BO24" i="1"/>
  <c r="BO25" i="1"/>
  <c r="BP20" i="1"/>
  <c r="BN43" i="1"/>
  <c r="BL93" i="1"/>
  <c r="BL94" i="1"/>
  <c r="BL95" i="1"/>
  <c r="BL91" i="1"/>
  <c r="BM86" i="1"/>
  <c r="BL92" i="1"/>
  <c r="BN52" i="1"/>
  <c r="BN53" i="1"/>
  <c r="BO31" i="1"/>
  <c r="BN66" i="1"/>
  <c r="BN67" i="1"/>
  <c r="BO63" i="1"/>
  <c r="BK100" i="1"/>
  <c r="BK101" i="1"/>
  <c r="BN57" i="1"/>
  <c r="BN54" i="1"/>
  <c r="BO50" i="1"/>
  <c r="BO64" i="1"/>
  <c r="BO34" i="1"/>
  <c r="BN77" i="1"/>
  <c r="BN69" i="1"/>
  <c r="BN70" i="1"/>
  <c r="BL98" i="1"/>
  <c r="BN44" i="1"/>
  <c r="BM87" i="1"/>
  <c r="BM90" i="1"/>
  <c r="BN68" i="1"/>
  <c r="BP26" i="1"/>
  <c r="BP21" i="1"/>
  <c r="BM91" i="1"/>
  <c r="BN86" i="1"/>
  <c r="BN87" i="1"/>
  <c r="BO35" i="1"/>
  <c r="BP33" i="1"/>
  <c r="BP28" i="1"/>
  <c r="BQ27" i="1"/>
  <c r="BM93" i="1"/>
  <c r="BM92" i="1"/>
  <c r="BN71" i="1"/>
  <c r="BN78" i="1"/>
  <c r="BN45" i="1"/>
  <c r="BN48" i="1"/>
  <c r="BO41" i="1"/>
  <c r="BL46" i="1"/>
  <c r="BL47" i="1"/>
  <c r="BO36" i="1"/>
  <c r="BL99" i="1"/>
  <c r="BL55" i="1"/>
  <c r="BL56" i="1"/>
  <c r="BP23" i="1"/>
  <c r="BN80" i="1"/>
  <c r="BN79" i="1"/>
  <c r="BO74" i="1"/>
  <c r="BO75" i="1"/>
  <c r="BP29" i="1"/>
  <c r="BP24" i="1"/>
  <c r="BN81" i="1"/>
  <c r="BN82" i="1"/>
  <c r="BN89" i="1"/>
  <c r="BO38" i="1"/>
  <c r="BL100" i="1"/>
  <c r="BL101" i="1"/>
  <c r="BM94" i="1"/>
  <c r="BM95" i="1"/>
  <c r="BN83" i="1"/>
  <c r="BN90" i="1"/>
  <c r="BN91" i="1"/>
  <c r="BO86" i="1"/>
  <c r="BM98" i="1"/>
  <c r="BP31" i="1"/>
  <c r="BO88" i="1"/>
  <c r="BO76" i="1"/>
  <c r="BO51" i="1"/>
  <c r="BO65" i="1"/>
  <c r="BO42" i="1"/>
  <c r="BP25" i="1"/>
  <c r="BQ20" i="1"/>
  <c r="BO87" i="1"/>
  <c r="BN92" i="1"/>
  <c r="BQ26" i="1"/>
  <c r="BQ21" i="1"/>
  <c r="BO52" i="1"/>
  <c r="BO53" i="1"/>
  <c r="BO43" i="1"/>
  <c r="BN93" i="1"/>
  <c r="BN94" i="1"/>
  <c r="BN95" i="1"/>
  <c r="BO66" i="1"/>
  <c r="BO68" i="1"/>
  <c r="BM46" i="1"/>
  <c r="BM47" i="1"/>
  <c r="BP34" i="1"/>
  <c r="BM99" i="1"/>
  <c r="BM55" i="1"/>
  <c r="BM56" i="1"/>
  <c r="BO67" i="1"/>
  <c r="BP63" i="1"/>
  <c r="BP64" i="1"/>
  <c r="BN98" i="1"/>
  <c r="BN99" i="1"/>
  <c r="BP35" i="1"/>
  <c r="BQ33" i="1"/>
  <c r="BO44" i="1"/>
  <c r="BM100" i="1"/>
  <c r="BM101" i="1"/>
  <c r="BQ28" i="1"/>
  <c r="BR27" i="1"/>
  <c r="BP36" i="1"/>
  <c r="BO77" i="1"/>
  <c r="BO69" i="1"/>
  <c r="BO54" i="1"/>
  <c r="BO57" i="1"/>
  <c r="BP50" i="1"/>
  <c r="BQ23" i="1"/>
  <c r="BN55" i="1"/>
  <c r="BO45" i="1"/>
  <c r="BO48" i="1"/>
  <c r="BP41" i="1"/>
  <c r="BO70" i="1"/>
  <c r="BP38" i="1"/>
  <c r="BN100" i="1"/>
  <c r="BN46" i="1"/>
  <c r="BQ29" i="1"/>
  <c r="BQ24" i="1"/>
  <c r="BN47" i="1"/>
  <c r="BQ31" i="1"/>
  <c r="BP88" i="1"/>
  <c r="BP76" i="1"/>
  <c r="BP65" i="1"/>
  <c r="BP51" i="1"/>
  <c r="BP42" i="1"/>
  <c r="BN56" i="1"/>
  <c r="BR20" i="1"/>
  <c r="BQ25" i="1"/>
  <c r="BN101" i="1"/>
  <c r="BO71" i="1"/>
  <c r="BP43" i="1"/>
  <c r="BP44" i="1"/>
  <c r="BP66" i="1"/>
  <c r="BP67" i="1"/>
  <c r="BQ63" i="1"/>
  <c r="BQ34" i="1"/>
  <c r="BO78" i="1"/>
  <c r="BR21" i="1"/>
  <c r="BR23" i="1"/>
  <c r="BR24" i="1"/>
  <c r="BR26" i="1"/>
  <c r="BP52" i="1"/>
  <c r="BP53" i="1"/>
  <c r="BQ41" i="1"/>
  <c r="BP45" i="1"/>
  <c r="BP48" i="1"/>
  <c r="BQ64" i="1"/>
  <c r="BR25" i="1"/>
  <c r="BS20" i="1"/>
  <c r="BP54" i="1"/>
  <c r="BQ50" i="1"/>
  <c r="BP57" i="1"/>
  <c r="BQ35" i="1"/>
  <c r="BR33" i="1"/>
  <c r="BQ36" i="1"/>
  <c r="BQ38" i="1"/>
  <c r="BP77" i="1"/>
  <c r="BP69" i="1"/>
  <c r="BP70" i="1"/>
  <c r="BR28" i="1"/>
  <c r="BR29" i="1"/>
  <c r="BR31" i="1"/>
  <c r="BO81" i="1"/>
  <c r="BO82" i="1"/>
  <c r="BO89" i="1"/>
  <c r="BO80" i="1"/>
  <c r="BO79" i="1"/>
  <c r="BP74" i="1"/>
  <c r="BP68" i="1"/>
  <c r="BP71" i="1"/>
  <c r="BR34" i="1"/>
  <c r="BR36" i="1"/>
  <c r="BR38" i="1"/>
  <c r="BP75" i="1"/>
  <c r="BO83" i="1"/>
  <c r="BO90" i="1"/>
  <c r="BO92" i="1"/>
  <c r="BS27" i="1"/>
  <c r="BR35" i="1"/>
  <c r="BS33" i="1"/>
  <c r="BQ76" i="1"/>
  <c r="BQ65" i="1"/>
  <c r="BQ88" i="1"/>
  <c r="BQ51" i="1"/>
  <c r="BQ52" i="1"/>
  <c r="BQ53" i="1"/>
  <c r="BQ42" i="1"/>
  <c r="BS21" i="1"/>
  <c r="BS23" i="1"/>
  <c r="BS24" i="1"/>
  <c r="BS26" i="1"/>
  <c r="BP78" i="1"/>
  <c r="BP89" i="1"/>
  <c r="BS25" i="1"/>
  <c r="BT20" i="1"/>
  <c r="BR88" i="1"/>
  <c r="BR65" i="1"/>
  <c r="BR51" i="1"/>
  <c r="BR42" i="1"/>
  <c r="BR76" i="1"/>
  <c r="BQ57" i="1"/>
  <c r="BR50" i="1"/>
  <c r="BQ54" i="1"/>
  <c r="BS28" i="1"/>
  <c r="BT27" i="1"/>
  <c r="BO91" i="1"/>
  <c r="BP86" i="1"/>
  <c r="BQ43" i="1"/>
  <c r="BQ66" i="1"/>
  <c r="BQ68" i="1"/>
  <c r="BO93" i="1"/>
  <c r="BP80" i="1"/>
  <c r="BP81" i="1"/>
  <c r="BP82" i="1"/>
  <c r="BP83" i="1"/>
  <c r="BP79" i="1"/>
  <c r="BQ74" i="1"/>
  <c r="BQ75" i="1"/>
  <c r="BS29" i="1"/>
  <c r="BS31" i="1"/>
  <c r="BS34" i="1"/>
  <c r="BS35" i="1"/>
  <c r="BT33" i="1"/>
  <c r="BO94" i="1"/>
  <c r="BQ67" i="1"/>
  <c r="BR63" i="1"/>
  <c r="BQ44" i="1"/>
  <c r="BQ77" i="1"/>
  <c r="BQ69" i="1"/>
  <c r="BQ70" i="1"/>
  <c r="BP87" i="1"/>
  <c r="BP90" i="1"/>
  <c r="BR52" i="1"/>
  <c r="BR53" i="1"/>
  <c r="BT26" i="1"/>
  <c r="BT21" i="1"/>
  <c r="BT23" i="1"/>
  <c r="BT24" i="1"/>
  <c r="BT28" i="1"/>
  <c r="BR57" i="1"/>
  <c r="BS50" i="1"/>
  <c r="BR54" i="1"/>
  <c r="BT25" i="1"/>
  <c r="BU20" i="1"/>
  <c r="BP93" i="1"/>
  <c r="BP94" i="1"/>
  <c r="BP95" i="1"/>
  <c r="BQ71" i="1"/>
  <c r="BQ48" i="1"/>
  <c r="BR41" i="1"/>
  <c r="BQ45" i="1"/>
  <c r="BR64" i="1"/>
  <c r="BR66" i="1"/>
  <c r="BP92" i="1"/>
  <c r="BP91" i="1"/>
  <c r="BQ86" i="1"/>
  <c r="BO95" i="1"/>
  <c r="BU27" i="1"/>
  <c r="BT29" i="1"/>
  <c r="BT31" i="1"/>
  <c r="BS36" i="1"/>
  <c r="BS38" i="1"/>
  <c r="BR77" i="1"/>
  <c r="BR69" i="1"/>
  <c r="BR68" i="1"/>
  <c r="BR67" i="1"/>
  <c r="BS63" i="1"/>
  <c r="BO98" i="1"/>
  <c r="BO99" i="1"/>
  <c r="BQ87" i="1"/>
  <c r="BT34" i="1"/>
  <c r="BT35" i="1"/>
  <c r="BU33" i="1"/>
  <c r="BR43" i="1"/>
  <c r="BR44" i="1"/>
  <c r="BP98" i="1"/>
  <c r="BP99" i="1"/>
  <c r="BP55" i="1"/>
  <c r="BP56" i="1"/>
  <c r="BS88" i="1"/>
  <c r="BS76" i="1"/>
  <c r="BS51" i="1"/>
  <c r="BS42" i="1"/>
  <c r="BS65" i="1"/>
  <c r="BU26" i="1"/>
  <c r="BU21" i="1"/>
  <c r="BU23" i="1"/>
  <c r="BQ78" i="1"/>
  <c r="BU28" i="1"/>
  <c r="BR45" i="1"/>
  <c r="BR48" i="1"/>
  <c r="BS41" i="1"/>
  <c r="BS64" i="1"/>
  <c r="BS66" i="1"/>
  <c r="BS68" i="1"/>
  <c r="BQ81" i="1"/>
  <c r="BQ82" i="1"/>
  <c r="BQ83" i="1"/>
  <c r="BQ79" i="1"/>
  <c r="BR74" i="1"/>
  <c r="BQ89" i="1"/>
  <c r="BQ80" i="1"/>
  <c r="BU29" i="1"/>
  <c r="BU31" i="1"/>
  <c r="BU24" i="1"/>
  <c r="BT36" i="1"/>
  <c r="BT38" i="1"/>
  <c r="BR70" i="1"/>
  <c r="BR71" i="1"/>
  <c r="BS52" i="1"/>
  <c r="BS53" i="1"/>
  <c r="BP100" i="1"/>
  <c r="BP101" i="1"/>
  <c r="BP46" i="1"/>
  <c r="BP47" i="1"/>
  <c r="BO100" i="1"/>
  <c r="BO46" i="1"/>
  <c r="BV27" i="1"/>
  <c r="BO55" i="1"/>
  <c r="BO47" i="1"/>
  <c r="BV20" i="1"/>
  <c r="BU25" i="1"/>
  <c r="BS43" i="1"/>
  <c r="BO101" i="1"/>
  <c r="BT88" i="1"/>
  <c r="BT76" i="1"/>
  <c r="BT65" i="1"/>
  <c r="BT51" i="1"/>
  <c r="BT42" i="1"/>
  <c r="BS77" i="1"/>
  <c r="BS69" i="1"/>
  <c r="BS70" i="1"/>
  <c r="BS71" i="1"/>
  <c r="BO56" i="1"/>
  <c r="BS54" i="1"/>
  <c r="BS57" i="1"/>
  <c r="BT50" i="1"/>
  <c r="BU34" i="1"/>
  <c r="BU35" i="1"/>
  <c r="BV33" i="1"/>
  <c r="BR75" i="1"/>
  <c r="BR78" i="1"/>
  <c r="BS67" i="1"/>
  <c r="BT63" i="1"/>
  <c r="BQ90" i="1"/>
  <c r="BQ91" i="1"/>
  <c r="BR86" i="1"/>
  <c r="BU36" i="1"/>
  <c r="BU38" i="1"/>
  <c r="BU51" i="1"/>
  <c r="BR81" i="1"/>
  <c r="BR82" i="1"/>
  <c r="BR83" i="1"/>
  <c r="BR89" i="1"/>
  <c r="BR80" i="1"/>
  <c r="BR79" i="1"/>
  <c r="BS74" i="1"/>
  <c r="BR87" i="1"/>
  <c r="BU88" i="1"/>
  <c r="BU42" i="1"/>
  <c r="BT64" i="1"/>
  <c r="BT66" i="1"/>
  <c r="BT52" i="1"/>
  <c r="BT53" i="1"/>
  <c r="BQ92" i="1"/>
  <c r="BQ93" i="1"/>
  <c r="BQ94" i="1"/>
  <c r="BQ95" i="1"/>
  <c r="BS44" i="1"/>
  <c r="BV21" i="1"/>
  <c r="BV23" i="1"/>
  <c r="BV26" i="1"/>
  <c r="BU65" i="1"/>
  <c r="BU76" i="1"/>
  <c r="BR90" i="1"/>
  <c r="BR92" i="1"/>
  <c r="BQ98" i="1"/>
  <c r="BT77" i="1"/>
  <c r="BT69" i="1"/>
  <c r="BT70" i="1"/>
  <c r="BT71" i="1"/>
  <c r="BT67" i="1"/>
  <c r="BU63" i="1"/>
  <c r="BT68" i="1"/>
  <c r="BV28" i="1"/>
  <c r="BV29" i="1"/>
  <c r="BV31" i="1"/>
  <c r="BR91" i="1"/>
  <c r="BS86" i="1"/>
  <c r="BS45" i="1"/>
  <c r="BS48" i="1"/>
  <c r="BT41" i="1"/>
  <c r="BS75" i="1"/>
  <c r="BS78" i="1"/>
  <c r="BS79" i="1"/>
  <c r="BT74" i="1"/>
  <c r="BT54" i="1"/>
  <c r="BT57" i="1"/>
  <c r="BU50" i="1"/>
  <c r="BV24" i="1"/>
  <c r="BW27" i="1"/>
  <c r="BT75" i="1"/>
  <c r="BT78" i="1"/>
  <c r="BU52" i="1"/>
  <c r="BU53" i="1"/>
  <c r="BV25" i="1"/>
  <c r="BW20" i="1"/>
  <c r="BV34" i="1"/>
  <c r="BV35" i="1"/>
  <c r="BW33" i="1"/>
  <c r="BQ46" i="1"/>
  <c r="BS81" i="1"/>
  <c r="BS89" i="1"/>
  <c r="BS80" i="1"/>
  <c r="BT43" i="1"/>
  <c r="BU64" i="1"/>
  <c r="BU66" i="1"/>
  <c r="BU67" i="1"/>
  <c r="BV63" i="1"/>
  <c r="BQ99" i="1"/>
  <c r="BS87" i="1"/>
  <c r="BR93" i="1"/>
  <c r="BR94" i="1"/>
  <c r="BR95" i="1"/>
  <c r="BV64" i="1"/>
  <c r="BT81" i="1"/>
  <c r="BT82" i="1"/>
  <c r="BT83" i="1"/>
  <c r="BT89" i="1"/>
  <c r="BT80" i="1"/>
  <c r="BT79" i="1"/>
  <c r="BU74" i="1"/>
  <c r="BQ55" i="1"/>
  <c r="BR98" i="1"/>
  <c r="BV36" i="1"/>
  <c r="BV38" i="1"/>
  <c r="BQ47" i="1"/>
  <c r="BU77" i="1"/>
  <c r="BU69" i="1"/>
  <c r="BU70" i="1"/>
  <c r="BU71" i="1"/>
  <c r="BU68" i="1"/>
  <c r="BT44" i="1"/>
  <c r="BS82" i="1"/>
  <c r="BS83" i="1"/>
  <c r="BS90" i="1"/>
  <c r="BQ100" i="1"/>
  <c r="BW21" i="1"/>
  <c r="BW23" i="1"/>
  <c r="BW26" i="1"/>
  <c r="BU57" i="1"/>
  <c r="BU54" i="1"/>
  <c r="BV50" i="1"/>
  <c r="BS93" i="1"/>
  <c r="BS94" i="1"/>
  <c r="BS95" i="1"/>
  <c r="BS91" i="1"/>
  <c r="BT86" i="1"/>
  <c r="BS92" i="1"/>
  <c r="BR46" i="1"/>
  <c r="BW28" i="1"/>
  <c r="BW29" i="1"/>
  <c r="BW31" i="1"/>
  <c r="BW24" i="1"/>
  <c r="BV88" i="1"/>
  <c r="BV76" i="1"/>
  <c r="BV65" i="1"/>
  <c r="BV42" i="1"/>
  <c r="BV51" i="1"/>
  <c r="BV52" i="1"/>
  <c r="BQ56" i="1"/>
  <c r="BQ101" i="1"/>
  <c r="BT48" i="1"/>
  <c r="BT45" i="1"/>
  <c r="BU41" i="1"/>
  <c r="BR99" i="1"/>
  <c r="BU75" i="1"/>
  <c r="BX27" i="1"/>
  <c r="BR47" i="1"/>
  <c r="BR55" i="1"/>
  <c r="BW25" i="1"/>
  <c r="BX20" i="1"/>
  <c r="BT87" i="1"/>
  <c r="BV53" i="1"/>
  <c r="BV66" i="1"/>
  <c r="BW34" i="1"/>
  <c r="BW35" i="1"/>
  <c r="BX33" i="1"/>
  <c r="BS98" i="1"/>
  <c r="BS99" i="1"/>
  <c r="BS55" i="1"/>
  <c r="BS56" i="1"/>
  <c r="BU78" i="1"/>
  <c r="BU43" i="1"/>
  <c r="BR100" i="1"/>
  <c r="BU44" i="1"/>
  <c r="BU81" i="1"/>
  <c r="BU82" i="1"/>
  <c r="BU83" i="1"/>
  <c r="BU89" i="1"/>
  <c r="BU80" i="1"/>
  <c r="BV77" i="1"/>
  <c r="BV69" i="1"/>
  <c r="BV67" i="1"/>
  <c r="BW63" i="1"/>
  <c r="BT90" i="1"/>
  <c r="BV68" i="1"/>
  <c r="BS100" i="1"/>
  <c r="BS101" i="1"/>
  <c r="BS46" i="1"/>
  <c r="BS47" i="1"/>
  <c r="BW36" i="1"/>
  <c r="BW38" i="1"/>
  <c r="BV57" i="1"/>
  <c r="BW50" i="1"/>
  <c r="BV54" i="1"/>
  <c r="BR56" i="1"/>
  <c r="BR101" i="1"/>
  <c r="BX26" i="1"/>
  <c r="BX21" i="1"/>
  <c r="BX23" i="1"/>
  <c r="BX24" i="1"/>
  <c r="BU79" i="1"/>
  <c r="BV74" i="1"/>
  <c r="BV75" i="1"/>
  <c r="BX25" i="1"/>
  <c r="BY20" i="1"/>
  <c r="BX28" i="1"/>
  <c r="BY27" i="1"/>
  <c r="BW88" i="1"/>
  <c r="BW76" i="1"/>
  <c r="BW65" i="1"/>
  <c r="BW51" i="1"/>
  <c r="BW42" i="1"/>
  <c r="BT93" i="1"/>
  <c r="BT92" i="1"/>
  <c r="BU48" i="1"/>
  <c r="BV41" i="1"/>
  <c r="BU45" i="1"/>
  <c r="BW64" i="1"/>
  <c r="BW66" i="1"/>
  <c r="BW52" i="1"/>
  <c r="BW53" i="1"/>
  <c r="BV70" i="1"/>
  <c r="BV71" i="1"/>
  <c r="BV78" i="1"/>
  <c r="BT91" i="1"/>
  <c r="BU86" i="1"/>
  <c r="BX29" i="1"/>
  <c r="BX31" i="1"/>
  <c r="BW54" i="1"/>
  <c r="BW57" i="1"/>
  <c r="BX50" i="1"/>
  <c r="BW77" i="1"/>
  <c r="BW69" i="1"/>
  <c r="BU87" i="1"/>
  <c r="BW67" i="1"/>
  <c r="BX63" i="1"/>
  <c r="BV43" i="1"/>
  <c r="BV81" i="1"/>
  <c r="BV82" i="1"/>
  <c r="BV83" i="1"/>
  <c r="BV89" i="1"/>
  <c r="BT94" i="1"/>
  <c r="BT95" i="1"/>
  <c r="BX34" i="1"/>
  <c r="BX35" i="1"/>
  <c r="BY33" i="1"/>
  <c r="BW68" i="1"/>
  <c r="BV80" i="1"/>
  <c r="BY26" i="1"/>
  <c r="BY21" i="1"/>
  <c r="BY23" i="1"/>
  <c r="BY24" i="1"/>
  <c r="BV79" i="1"/>
  <c r="BW74" i="1"/>
  <c r="BY28" i="1"/>
  <c r="BZ27" i="1"/>
  <c r="BX36" i="1"/>
  <c r="BX38" i="1"/>
  <c r="BT98" i="1"/>
  <c r="BT99" i="1"/>
  <c r="BT55" i="1"/>
  <c r="BT56" i="1"/>
  <c r="BU90" i="1"/>
  <c r="BY29" i="1"/>
  <c r="BY31" i="1"/>
  <c r="BV44" i="1"/>
  <c r="BW70" i="1"/>
  <c r="BW71" i="1"/>
  <c r="BW75" i="1"/>
  <c r="BZ20" i="1"/>
  <c r="BY25" i="1"/>
  <c r="BX64" i="1"/>
  <c r="BW78" i="1"/>
  <c r="BW80" i="1"/>
  <c r="BV45" i="1"/>
  <c r="BV48" i="1"/>
  <c r="BW41" i="1"/>
  <c r="BW81" i="1"/>
  <c r="BW82" i="1"/>
  <c r="BW83" i="1"/>
  <c r="J27" i="1"/>
  <c r="BT100" i="1"/>
  <c r="BT101" i="1"/>
  <c r="BT46" i="1"/>
  <c r="BT47" i="1"/>
  <c r="BZ21" i="1"/>
  <c r="BZ26" i="1"/>
  <c r="BW79" i="1"/>
  <c r="BX74" i="1"/>
  <c r="BY34" i="1"/>
  <c r="BY35" i="1"/>
  <c r="BZ33" i="1"/>
  <c r="BU93" i="1"/>
  <c r="BU94" i="1"/>
  <c r="BU95" i="1"/>
  <c r="BU92" i="1"/>
  <c r="BX88" i="1"/>
  <c r="BX76" i="1"/>
  <c r="BX65" i="1"/>
  <c r="BX51" i="1"/>
  <c r="BX42" i="1"/>
  <c r="BU91" i="1"/>
  <c r="BV86" i="1"/>
  <c r="BW89" i="1"/>
  <c r="BY36" i="1"/>
  <c r="BY38" i="1"/>
  <c r="BY88" i="1"/>
  <c r="BX75" i="1"/>
  <c r="BV87" i="1"/>
  <c r="BV90" i="1"/>
  <c r="BZ23" i="1"/>
  <c r="BW43" i="1"/>
  <c r="BW44" i="1"/>
  <c r="BX52" i="1"/>
  <c r="BX53" i="1"/>
  <c r="BU98" i="1"/>
  <c r="BZ28" i="1"/>
  <c r="BX66" i="1"/>
  <c r="BY51" i="1"/>
  <c r="BY65" i="1"/>
  <c r="BY76" i="1"/>
  <c r="BY42" i="1"/>
  <c r="BV93" i="1"/>
  <c r="BV94" i="1"/>
  <c r="BV95" i="1"/>
  <c r="BV92" i="1"/>
  <c r="BV91" i="1"/>
  <c r="BW86" i="1"/>
  <c r="BX77" i="1"/>
  <c r="BX69" i="1"/>
  <c r="BX70" i="1"/>
  <c r="BX71" i="1"/>
  <c r="BX54" i="1"/>
  <c r="BX57" i="1"/>
  <c r="BY50" i="1"/>
  <c r="BX67" i="1"/>
  <c r="BY63" i="1"/>
  <c r="BU46" i="1"/>
  <c r="BU47" i="1"/>
  <c r="BZ29" i="1"/>
  <c r="BZ24" i="1"/>
  <c r="BX68" i="1"/>
  <c r="BU99" i="1"/>
  <c r="BU55" i="1"/>
  <c r="BU56" i="1"/>
  <c r="CA27" i="1"/>
  <c r="BW45" i="1"/>
  <c r="BW48" i="1"/>
  <c r="BX41" i="1"/>
  <c r="BU100" i="1"/>
  <c r="BU101" i="1"/>
  <c r="BX78" i="1"/>
  <c r="BX81" i="1"/>
  <c r="BX82" i="1"/>
  <c r="BX83" i="1"/>
  <c r="BX43" i="1"/>
  <c r="BX44" i="1"/>
  <c r="BZ25" i="1"/>
  <c r="CA20" i="1"/>
  <c r="BY64" i="1"/>
  <c r="BY66" i="1"/>
  <c r="BZ31" i="1"/>
  <c r="BY52" i="1"/>
  <c r="BY53" i="1"/>
  <c r="BW87" i="1"/>
  <c r="BW90" i="1"/>
  <c r="BV98" i="1"/>
  <c r="BV99" i="1"/>
  <c r="BV55" i="1"/>
  <c r="BV56" i="1"/>
  <c r="BX79" i="1"/>
  <c r="BY74" i="1"/>
  <c r="BY75" i="1"/>
  <c r="BX89" i="1"/>
  <c r="BX80" i="1"/>
  <c r="BW91" i="1"/>
  <c r="BX86" i="1"/>
  <c r="BX87" i="1"/>
  <c r="BY57" i="1"/>
  <c r="BY54" i="1"/>
  <c r="BZ50" i="1"/>
  <c r="BZ34" i="1"/>
  <c r="BZ36" i="1"/>
  <c r="CA21" i="1"/>
  <c r="CA26" i="1"/>
  <c r="BW93" i="1"/>
  <c r="BW92" i="1"/>
  <c r="BY77" i="1"/>
  <c r="BY69" i="1"/>
  <c r="BY70" i="1"/>
  <c r="BY71" i="1"/>
  <c r="BY68" i="1"/>
  <c r="BV100" i="1"/>
  <c r="BV101" i="1"/>
  <c r="BV46" i="1"/>
  <c r="BV47" i="1"/>
  <c r="BY67" i="1"/>
  <c r="BZ63" i="1"/>
  <c r="BX48" i="1"/>
  <c r="BX45" i="1"/>
  <c r="BY41" i="1"/>
  <c r="BZ64" i="1"/>
  <c r="CA28" i="1"/>
  <c r="BY43" i="1"/>
  <c r="BY44" i="1"/>
  <c r="CA23" i="1"/>
  <c r="BY78" i="1"/>
  <c r="BY80" i="1"/>
  <c r="BW94" i="1"/>
  <c r="BW95" i="1"/>
  <c r="BZ35" i="1"/>
  <c r="CA33" i="1"/>
  <c r="BX90" i="1"/>
  <c r="BZ38" i="1"/>
  <c r="BX93" i="1"/>
  <c r="BX92" i="1"/>
  <c r="BW98" i="1"/>
  <c r="BX91" i="1"/>
  <c r="BY86" i="1"/>
  <c r="CA29" i="1"/>
  <c r="CA24" i="1"/>
  <c r="BY48" i="1"/>
  <c r="BZ41" i="1"/>
  <c r="BY45" i="1"/>
  <c r="BZ88" i="1"/>
  <c r="BZ76" i="1"/>
  <c r="BZ65" i="1"/>
  <c r="BZ51" i="1"/>
  <c r="BZ42" i="1"/>
  <c r="BY81" i="1"/>
  <c r="BY82" i="1"/>
  <c r="BY83" i="1"/>
  <c r="BY89" i="1"/>
  <c r="CB27" i="1"/>
  <c r="BY79" i="1"/>
  <c r="BZ74" i="1"/>
  <c r="BZ43" i="1"/>
  <c r="BZ44" i="1"/>
  <c r="BY87" i="1"/>
  <c r="BW46" i="1"/>
  <c r="BW47" i="1"/>
  <c r="BZ75" i="1"/>
  <c r="BZ52" i="1"/>
  <c r="BZ53" i="1"/>
  <c r="CA25" i="1"/>
  <c r="CB20" i="1"/>
  <c r="BW99" i="1"/>
  <c r="BW55" i="1"/>
  <c r="BW56" i="1"/>
  <c r="BX94" i="1"/>
  <c r="BX95" i="1"/>
  <c r="BZ66" i="1"/>
  <c r="BZ67" i="1"/>
  <c r="CA63" i="1"/>
  <c r="CA31" i="1"/>
  <c r="BZ45" i="1"/>
  <c r="BZ48" i="1"/>
  <c r="CA41" i="1"/>
  <c r="BZ77" i="1"/>
  <c r="BZ69" i="1"/>
  <c r="BX98" i="1"/>
  <c r="BW100" i="1"/>
  <c r="BW101" i="1"/>
  <c r="BY90" i="1"/>
  <c r="BZ68" i="1"/>
  <c r="CB26" i="1"/>
  <c r="CB21" i="1"/>
  <c r="CA64" i="1"/>
  <c r="CA34" i="1"/>
  <c r="CA36" i="1"/>
  <c r="CA38" i="1"/>
  <c r="BZ57" i="1"/>
  <c r="BZ54" i="1"/>
  <c r="CA50" i="1"/>
  <c r="CA88" i="1"/>
  <c r="CA76" i="1"/>
  <c r="CA65" i="1"/>
  <c r="CA51" i="1"/>
  <c r="CA52" i="1"/>
  <c r="CA53" i="1"/>
  <c r="CA42" i="1"/>
  <c r="CA43" i="1"/>
  <c r="CB23" i="1"/>
  <c r="BY93" i="1"/>
  <c r="BY92" i="1"/>
  <c r="BX46" i="1"/>
  <c r="BX47" i="1"/>
  <c r="CA35" i="1"/>
  <c r="CB33" i="1"/>
  <c r="CB28" i="1"/>
  <c r="CC27" i="1"/>
  <c r="BX99" i="1"/>
  <c r="BX55" i="1"/>
  <c r="BX56" i="1"/>
  <c r="BY91" i="1"/>
  <c r="BZ86" i="1"/>
  <c r="BZ70" i="1"/>
  <c r="CA54" i="1"/>
  <c r="CA57" i="1"/>
  <c r="CB50" i="1"/>
  <c r="CA44" i="1"/>
  <c r="BZ87" i="1"/>
  <c r="CB29" i="1"/>
  <c r="CB24" i="1"/>
  <c r="CA66" i="1"/>
  <c r="CA67" i="1"/>
  <c r="CB63" i="1"/>
  <c r="BX100" i="1"/>
  <c r="BX101" i="1"/>
  <c r="BY94" i="1"/>
  <c r="BY95" i="1"/>
  <c r="BZ71" i="1"/>
  <c r="CB64" i="1"/>
  <c r="CA68" i="1"/>
  <c r="CB31" i="1"/>
  <c r="CA45" i="1"/>
  <c r="CA48" i="1"/>
  <c r="CB41" i="1"/>
  <c r="BZ78" i="1"/>
  <c r="BY98" i="1"/>
  <c r="CA77" i="1"/>
  <c r="CA69" i="1"/>
  <c r="CA70" i="1"/>
  <c r="CB25" i="1"/>
  <c r="CC20" i="1"/>
  <c r="BZ81" i="1"/>
  <c r="BZ82" i="1"/>
  <c r="BZ89" i="1"/>
  <c r="BZ79" i="1"/>
  <c r="CA74" i="1"/>
  <c r="BZ80" i="1"/>
  <c r="CC26" i="1"/>
  <c r="CC21" i="1"/>
  <c r="CA71" i="1"/>
  <c r="BY46" i="1"/>
  <c r="BY47" i="1"/>
  <c r="BY99" i="1"/>
  <c r="BY55" i="1"/>
  <c r="BY56" i="1"/>
  <c r="CB34" i="1"/>
  <c r="CB35" i="1"/>
  <c r="CC33" i="1"/>
  <c r="BY100" i="1"/>
  <c r="BY101" i="1"/>
  <c r="CC28" i="1"/>
  <c r="CD27" i="1"/>
  <c r="CA75" i="1"/>
  <c r="CA78" i="1"/>
  <c r="CA79" i="1"/>
  <c r="CB74" i="1"/>
  <c r="BZ83" i="1"/>
  <c r="BZ90" i="1"/>
  <c r="CB36" i="1"/>
  <c r="CB38" i="1"/>
  <c r="CC23" i="1"/>
  <c r="BZ93" i="1"/>
  <c r="BZ94" i="1"/>
  <c r="BZ95" i="1"/>
  <c r="BZ91" i="1"/>
  <c r="CA86" i="1"/>
  <c r="BZ92" i="1"/>
  <c r="CA81" i="1"/>
  <c r="CA89" i="1"/>
  <c r="CA80" i="1"/>
  <c r="CC29" i="1"/>
  <c r="CC24" i="1"/>
  <c r="CB88" i="1"/>
  <c r="CB76" i="1"/>
  <c r="CB65" i="1"/>
  <c r="CB51" i="1"/>
  <c r="CB42" i="1"/>
  <c r="CB75" i="1"/>
  <c r="CB66" i="1"/>
  <c r="CB68" i="1"/>
  <c r="CB43" i="1"/>
  <c r="CB44" i="1"/>
  <c r="CC31" i="1"/>
  <c r="CA87" i="1"/>
  <c r="BZ98" i="1"/>
  <c r="CD20" i="1"/>
  <c r="CC25" i="1"/>
  <c r="CB52" i="1"/>
  <c r="CB53" i="1"/>
  <c r="CA82" i="1"/>
  <c r="CB67" i="1"/>
  <c r="CC63" i="1"/>
  <c r="CA83" i="1"/>
  <c r="CD21" i="1"/>
  <c r="CD23" i="1"/>
  <c r="CD24" i="1"/>
  <c r="CD26" i="1"/>
  <c r="CC34" i="1"/>
  <c r="CC36" i="1"/>
  <c r="CC38" i="1"/>
  <c r="CB48" i="1"/>
  <c r="CB45" i="1"/>
  <c r="CC41" i="1"/>
  <c r="CC64" i="1"/>
  <c r="BZ46" i="1"/>
  <c r="CB77" i="1"/>
  <c r="CB69" i="1"/>
  <c r="CB70" i="1"/>
  <c r="CB54" i="1"/>
  <c r="CB57" i="1"/>
  <c r="CC50" i="1"/>
  <c r="BZ99" i="1"/>
  <c r="CC88" i="1"/>
  <c r="CC76" i="1"/>
  <c r="CC65" i="1"/>
  <c r="CC51" i="1"/>
  <c r="CC52" i="1"/>
  <c r="CC42" i="1"/>
  <c r="CB71" i="1"/>
  <c r="CB78" i="1"/>
  <c r="CD25" i="1"/>
  <c r="CE20" i="1"/>
  <c r="BZ55" i="1"/>
  <c r="CA90" i="1"/>
  <c r="BZ47" i="1"/>
  <c r="CD28" i="1"/>
  <c r="CD29" i="1"/>
  <c r="CD31" i="1"/>
  <c r="BZ100" i="1"/>
  <c r="CC43" i="1"/>
  <c r="CC44" i="1"/>
  <c r="CC35" i="1"/>
  <c r="CD33" i="1"/>
  <c r="CB79" i="1"/>
  <c r="CC74" i="1"/>
  <c r="CC75" i="1"/>
  <c r="CB80" i="1"/>
  <c r="CC66" i="1"/>
  <c r="CC67" i="1"/>
  <c r="CD63" i="1"/>
  <c r="CD64" i="1"/>
  <c r="CC53" i="1"/>
  <c r="CC54" i="1"/>
  <c r="CC48" i="1"/>
  <c r="CC45" i="1"/>
  <c r="CD41" i="1"/>
  <c r="CD34" i="1"/>
  <c r="CD36" i="1"/>
  <c r="CD38" i="1"/>
  <c r="CE27" i="1"/>
  <c r="CB81" i="1"/>
  <c r="CB82" i="1"/>
  <c r="CB89" i="1"/>
  <c r="CA93" i="1"/>
  <c r="CA94" i="1"/>
  <c r="CA92" i="1"/>
  <c r="CA91" i="1"/>
  <c r="CB86" i="1"/>
  <c r="CE21" i="1"/>
  <c r="CE23" i="1"/>
  <c r="CE24" i="1"/>
  <c r="CE26" i="1"/>
  <c r="BZ101" i="1"/>
  <c r="BZ56" i="1"/>
  <c r="CC69" i="1"/>
  <c r="CC70" i="1"/>
  <c r="CC71" i="1"/>
  <c r="CE28" i="1"/>
  <c r="CE29" i="1"/>
  <c r="CE31" i="1"/>
  <c r="CC57" i="1"/>
  <c r="CD50" i="1"/>
  <c r="CC68" i="1"/>
  <c r="CC77" i="1"/>
  <c r="CD35" i="1"/>
  <c r="CE33" i="1"/>
  <c r="CA95" i="1"/>
  <c r="CD88" i="1"/>
  <c r="CD76" i="1"/>
  <c r="CD65" i="1"/>
  <c r="CD51" i="1"/>
  <c r="CD52" i="1"/>
  <c r="CD53" i="1"/>
  <c r="CD42" i="1"/>
  <c r="CD43" i="1"/>
  <c r="CD44" i="1"/>
  <c r="CB83" i="1"/>
  <c r="CB87" i="1"/>
  <c r="CE25" i="1"/>
  <c r="CF20" i="1"/>
  <c r="CF27" i="1"/>
  <c r="CD45" i="1"/>
  <c r="CD48" i="1"/>
  <c r="CE41" i="1"/>
  <c r="CF26" i="1"/>
  <c r="CF21" i="1"/>
  <c r="CF23" i="1"/>
  <c r="CD66" i="1"/>
  <c r="CD67" i="1"/>
  <c r="CE63" i="1"/>
  <c r="CA98" i="1"/>
  <c r="CA99" i="1"/>
  <c r="CD57" i="1"/>
  <c r="CE50" i="1"/>
  <c r="CD54" i="1"/>
  <c r="CB90" i="1"/>
  <c r="CE34" i="1"/>
  <c r="CE35" i="1"/>
  <c r="CF33" i="1"/>
  <c r="CC78" i="1"/>
  <c r="CE36" i="1"/>
  <c r="CE38" i="1"/>
  <c r="CE65" i="1"/>
  <c r="CE64" i="1"/>
  <c r="CC81" i="1"/>
  <c r="CC82" i="1"/>
  <c r="CC80" i="1"/>
  <c r="CC79" i="1"/>
  <c r="CD74" i="1"/>
  <c r="CC89" i="1"/>
  <c r="CB93" i="1"/>
  <c r="CB94" i="1"/>
  <c r="CB92" i="1"/>
  <c r="CA100" i="1"/>
  <c r="CA46" i="1"/>
  <c r="CF24" i="1"/>
  <c r="CD77" i="1"/>
  <c r="CD69" i="1"/>
  <c r="CA55" i="1"/>
  <c r="CD68" i="1"/>
  <c r="CF28" i="1"/>
  <c r="CG27" i="1"/>
  <c r="CB91" i="1"/>
  <c r="CC86" i="1"/>
  <c r="CE51" i="1"/>
  <c r="CE52" i="1"/>
  <c r="CE76" i="1"/>
  <c r="CE42" i="1"/>
  <c r="CE43" i="1"/>
  <c r="CE88" i="1"/>
  <c r="CB95" i="1"/>
  <c r="CC87" i="1"/>
  <c r="CA101" i="1"/>
  <c r="CF25" i="1"/>
  <c r="CG20" i="1"/>
  <c r="CC83" i="1"/>
  <c r="CA56" i="1"/>
  <c r="CD70" i="1"/>
  <c r="CD71" i="1"/>
  <c r="CA47" i="1"/>
  <c r="CD75" i="1"/>
  <c r="CF29" i="1"/>
  <c r="CF31" i="1"/>
  <c r="CE66" i="1"/>
  <c r="CE53" i="1"/>
  <c r="CE44" i="1"/>
  <c r="CD78" i="1"/>
  <c r="CD81" i="1"/>
  <c r="CD82" i="1"/>
  <c r="CD83" i="1"/>
  <c r="CF34" i="1"/>
  <c r="CF35" i="1"/>
  <c r="CG33" i="1"/>
  <c r="CC90" i="1"/>
  <c r="CE77" i="1"/>
  <c r="CE69" i="1"/>
  <c r="CE70" i="1"/>
  <c r="CE71" i="1"/>
  <c r="CE67" i="1"/>
  <c r="CF63" i="1"/>
  <c r="CE54" i="1"/>
  <c r="CE57" i="1"/>
  <c r="CF50" i="1"/>
  <c r="CE68" i="1"/>
  <c r="CB98" i="1"/>
  <c r="CB99" i="1"/>
  <c r="CG26" i="1"/>
  <c r="CG21" i="1"/>
  <c r="CG23" i="1"/>
  <c r="CD79" i="1"/>
  <c r="CE74" i="1"/>
  <c r="CE75" i="1"/>
  <c r="CD89" i="1"/>
  <c r="CF41" i="1"/>
  <c r="CE45" i="1"/>
  <c r="CE48" i="1"/>
  <c r="CD80" i="1"/>
  <c r="CF64" i="1"/>
  <c r="CG24" i="1"/>
  <c r="CC93" i="1"/>
  <c r="CC94" i="1"/>
  <c r="CC95" i="1"/>
  <c r="CC92" i="1"/>
  <c r="CC91" i="1"/>
  <c r="CD86" i="1"/>
  <c r="CB55" i="1"/>
  <c r="CG28" i="1"/>
  <c r="CH27" i="1"/>
  <c r="CB100" i="1"/>
  <c r="CB46" i="1"/>
  <c r="CF36" i="1"/>
  <c r="CF38" i="1"/>
  <c r="CG29" i="1"/>
  <c r="CG31" i="1"/>
  <c r="CE78" i="1"/>
  <c r="CE81" i="1"/>
  <c r="CC98" i="1"/>
  <c r="CC99" i="1"/>
  <c r="CC55" i="1"/>
  <c r="CC56" i="1"/>
  <c r="CF88" i="1"/>
  <c r="CF76" i="1"/>
  <c r="CF65" i="1"/>
  <c r="CF51" i="1"/>
  <c r="CF42" i="1"/>
  <c r="CB101" i="1"/>
  <c r="CB56" i="1"/>
  <c r="CG25" i="1"/>
  <c r="CH20" i="1"/>
  <c r="CB47" i="1"/>
  <c r="CD87" i="1"/>
  <c r="CD90" i="1"/>
  <c r="CE79" i="1"/>
  <c r="CF74" i="1"/>
  <c r="CF75" i="1"/>
  <c r="CE89" i="1"/>
  <c r="CE80" i="1"/>
  <c r="CG34" i="1"/>
  <c r="CG35" i="1"/>
  <c r="CH33" i="1"/>
  <c r="CD93" i="1"/>
  <c r="CD94" i="1"/>
  <c r="CD95" i="1"/>
  <c r="CD92" i="1"/>
  <c r="CD91" i="1"/>
  <c r="CE86" i="1"/>
  <c r="CF43" i="1"/>
  <c r="CF44" i="1"/>
  <c r="CF52" i="1"/>
  <c r="CF53" i="1"/>
  <c r="CE82" i="1"/>
  <c r="CE83" i="1"/>
  <c r="CH21" i="1"/>
  <c r="CH23" i="1"/>
  <c r="CH24" i="1"/>
  <c r="CH26" i="1"/>
  <c r="CF66" i="1"/>
  <c r="CF68" i="1"/>
  <c r="CC100" i="1"/>
  <c r="CC46" i="1"/>
  <c r="CG36" i="1"/>
  <c r="CG38" i="1"/>
  <c r="CD98" i="1"/>
  <c r="CC101" i="1"/>
  <c r="CH28" i="1"/>
  <c r="CI27" i="1"/>
  <c r="CE87" i="1"/>
  <c r="CE90" i="1"/>
  <c r="CH25" i="1"/>
  <c r="CI20" i="1"/>
  <c r="CF77" i="1"/>
  <c r="CF69" i="1"/>
  <c r="CC47" i="1"/>
  <c r="CF67" i="1"/>
  <c r="CG63" i="1"/>
  <c r="CF54" i="1"/>
  <c r="CG50" i="1"/>
  <c r="CF57" i="1"/>
  <c r="CF48" i="1"/>
  <c r="CF45" i="1"/>
  <c r="CG41" i="1"/>
  <c r="CH29" i="1"/>
  <c r="CH31" i="1"/>
  <c r="CH34" i="1"/>
  <c r="CH35" i="1"/>
  <c r="CI33" i="1"/>
  <c r="CG88" i="1"/>
  <c r="CG42" i="1"/>
  <c r="CG43" i="1"/>
  <c r="CG76" i="1"/>
  <c r="CG65" i="1"/>
  <c r="CG51" i="1"/>
  <c r="CG52" i="1"/>
  <c r="CG53" i="1"/>
  <c r="CE91" i="1"/>
  <c r="CF86" i="1"/>
  <c r="CF87" i="1"/>
  <c r="CD46" i="1"/>
  <c r="CD47" i="1"/>
  <c r="CF70" i="1"/>
  <c r="CF71" i="1"/>
  <c r="CF78" i="1"/>
  <c r="CF79" i="1"/>
  <c r="CG74" i="1"/>
  <c r="CE93" i="1"/>
  <c r="CE94" i="1"/>
  <c r="CE95" i="1"/>
  <c r="CE92" i="1"/>
  <c r="CI21" i="1"/>
  <c r="CI23" i="1"/>
  <c r="CI26" i="1"/>
  <c r="CG64" i="1"/>
  <c r="CD99" i="1"/>
  <c r="CD55" i="1"/>
  <c r="CD56" i="1"/>
  <c r="CG57" i="1"/>
  <c r="CG54" i="1"/>
  <c r="CH50" i="1"/>
  <c r="CG66" i="1"/>
  <c r="CI28" i="1"/>
  <c r="CI29" i="1"/>
  <c r="CI31" i="1"/>
  <c r="CF81" i="1"/>
  <c r="CF89" i="1"/>
  <c r="CG44" i="1"/>
  <c r="CF80" i="1"/>
  <c r="CD100" i="1"/>
  <c r="CD101" i="1"/>
  <c r="CI24" i="1"/>
  <c r="CG75" i="1"/>
  <c r="CH36" i="1"/>
  <c r="CH38" i="1"/>
  <c r="CE98" i="1"/>
  <c r="CE99" i="1"/>
  <c r="CE55" i="1"/>
  <c r="CE56" i="1"/>
  <c r="CJ27" i="1"/>
  <c r="CI34" i="1"/>
  <c r="CI35" i="1"/>
  <c r="CJ33" i="1"/>
  <c r="CG77" i="1"/>
  <c r="CG69" i="1"/>
  <c r="CG70" i="1"/>
  <c r="CG71" i="1"/>
  <c r="CG68" i="1"/>
  <c r="CG48" i="1"/>
  <c r="CH41" i="1"/>
  <c r="CG45" i="1"/>
  <c r="CH88" i="1"/>
  <c r="CH65" i="1"/>
  <c r="CH76" i="1"/>
  <c r="CH51" i="1"/>
  <c r="CH52" i="1"/>
  <c r="CH53" i="1"/>
  <c r="CH42" i="1"/>
  <c r="CI25" i="1"/>
  <c r="CJ20" i="1"/>
  <c r="CE100" i="1"/>
  <c r="CE101" i="1"/>
  <c r="CE46" i="1"/>
  <c r="CE47" i="1"/>
  <c r="CF82" i="1"/>
  <c r="CF83" i="1"/>
  <c r="CG67" i="1"/>
  <c r="CH63" i="1"/>
  <c r="CI36" i="1"/>
  <c r="CI38" i="1"/>
  <c r="CI51" i="1"/>
  <c r="CH57" i="1"/>
  <c r="CI50" i="1"/>
  <c r="CH54" i="1"/>
  <c r="CJ26" i="1"/>
  <c r="CJ21" i="1"/>
  <c r="CJ23" i="1"/>
  <c r="CH43" i="1"/>
  <c r="CH44" i="1"/>
  <c r="CH64" i="1"/>
  <c r="CH66" i="1"/>
  <c r="CG78" i="1"/>
  <c r="CG80" i="1"/>
  <c r="CF90" i="1"/>
  <c r="CI76" i="1"/>
  <c r="CI65" i="1"/>
  <c r="CI42" i="1"/>
  <c r="CI88" i="1"/>
  <c r="CH77" i="1"/>
  <c r="CH69" i="1"/>
  <c r="CH70" i="1"/>
  <c r="CH71" i="1"/>
  <c r="CH68" i="1"/>
  <c r="CH45" i="1"/>
  <c r="CH48" i="1"/>
  <c r="CI41" i="1"/>
  <c r="CJ24" i="1"/>
  <c r="CF93" i="1"/>
  <c r="CF91" i="1"/>
  <c r="CG86" i="1"/>
  <c r="CF92" i="1"/>
  <c r="CG81" i="1"/>
  <c r="CG82" i="1"/>
  <c r="CG83" i="1"/>
  <c r="CG89" i="1"/>
  <c r="CH67" i="1"/>
  <c r="CI63" i="1"/>
  <c r="CJ28" i="1"/>
  <c r="CJ29" i="1"/>
  <c r="CJ31" i="1"/>
  <c r="CI52" i="1"/>
  <c r="CI53" i="1"/>
  <c r="CG79" i="1"/>
  <c r="CH74" i="1"/>
  <c r="CJ34" i="1"/>
  <c r="CJ35" i="1"/>
  <c r="CK33" i="1"/>
  <c r="CH75" i="1"/>
  <c r="CI54" i="1"/>
  <c r="CI57" i="1"/>
  <c r="CJ50" i="1"/>
  <c r="CI64" i="1"/>
  <c r="CI66" i="1"/>
  <c r="CK27" i="1"/>
  <c r="CF94" i="1"/>
  <c r="CF95" i="1"/>
  <c r="CJ25" i="1"/>
  <c r="CK20" i="1"/>
  <c r="CG87" i="1"/>
  <c r="CG90" i="1"/>
  <c r="CG91" i="1"/>
  <c r="CH86" i="1"/>
  <c r="CI43" i="1"/>
  <c r="CI44" i="1"/>
  <c r="CI77" i="1"/>
  <c r="CI69" i="1"/>
  <c r="CI70" i="1"/>
  <c r="CI71" i="1"/>
  <c r="CI68" i="1"/>
  <c r="CI45" i="1"/>
  <c r="CJ41" i="1"/>
  <c r="CI48" i="1"/>
  <c r="CK26" i="1"/>
  <c r="CK21" i="1"/>
  <c r="CK23" i="1"/>
  <c r="CK24" i="1"/>
  <c r="CG93" i="1"/>
  <c r="CG92" i="1"/>
  <c r="CI67" i="1"/>
  <c r="CJ63" i="1"/>
  <c r="CH78" i="1"/>
  <c r="CH79" i="1"/>
  <c r="CI74" i="1"/>
  <c r="CJ36" i="1"/>
  <c r="CJ38" i="1"/>
  <c r="CF98" i="1"/>
  <c r="CH87" i="1"/>
  <c r="CK28" i="1"/>
  <c r="CL27" i="1"/>
  <c r="CF46" i="1"/>
  <c r="CF47" i="1"/>
  <c r="CI75" i="1"/>
  <c r="CI78" i="1"/>
  <c r="CI80" i="1"/>
  <c r="CL20" i="1"/>
  <c r="CK25" i="1"/>
  <c r="CJ88" i="1"/>
  <c r="CJ76" i="1"/>
  <c r="CJ65" i="1"/>
  <c r="CJ51" i="1"/>
  <c r="CJ42" i="1"/>
  <c r="CJ43" i="1"/>
  <c r="CJ44" i="1"/>
  <c r="CJ64" i="1"/>
  <c r="CG94" i="1"/>
  <c r="CG95" i="1"/>
  <c r="CF99" i="1"/>
  <c r="CF55" i="1"/>
  <c r="CF56" i="1"/>
  <c r="CH81" i="1"/>
  <c r="CH82" i="1"/>
  <c r="CH83" i="1"/>
  <c r="CH89" i="1"/>
  <c r="CH80" i="1"/>
  <c r="CK29" i="1"/>
  <c r="CK31" i="1"/>
  <c r="CJ66" i="1"/>
  <c r="CJ69" i="1"/>
  <c r="CJ70" i="1"/>
  <c r="CJ71" i="1"/>
  <c r="CK34" i="1"/>
  <c r="CK35" i="1"/>
  <c r="CL33" i="1"/>
  <c r="CJ48" i="1"/>
  <c r="CJ45" i="1"/>
  <c r="CK41" i="1"/>
  <c r="K27" i="1"/>
  <c r="CI81" i="1"/>
  <c r="CI82" i="1"/>
  <c r="CI83" i="1"/>
  <c r="CI89" i="1"/>
  <c r="CG98" i="1"/>
  <c r="CG99" i="1"/>
  <c r="CG55" i="1"/>
  <c r="CG56" i="1"/>
  <c r="CF100" i="1"/>
  <c r="CF101" i="1"/>
  <c r="CJ52" i="1"/>
  <c r="CL21" i="1"/>
  <c r="CL26" i="1"/>
  <c r="CI79" i="1"/>
  <c r="CJ74" i="1"/>
  <c r="CH90" i="1"/>
  <c r="CH92" i="1"/>
  <c r="CJ67" i="1"/>
  <c r="CK63" i="1"/>
  <c r="CK36" i="1"/>
  <c r="CK38" i="1"/>
  <c r="CK88" i="1"/>
  <c r="CJ77" i="1"/>
  <c r="CJ68" i="1"/>
  <c r="CJ53" i="1"/>
  <c r="CL28" i="1"/>
  <c r="CM27" i="1"/>
  <c r="CH93" i="1"/>
  <c r="CH94" i="1"/>
  <c r="CH95" i="1"/>
  <c r="CL23" i="1"/>
  <c r="CJ75" i="1"/>
  <c r="CG100" i="1"/>
  <c r="CG101" i="1"/>
  <c r="CG46" i="1"/>
  <c r="CG47" i="1"/>
  <c r="CH91" i="1"/>
  <c r="CI86" i="1"/>
  <c r="CK64" i="1"/>
  <c r="CK51" i="1"/>
  <c r="CK76" i="1"/>
  <c r="CK65" i="1"/>
  <c r="CK42" i="1"/>
  <c r="CK43" i="1"/>
  <c r="CK44" i="1"/>
  <c r="CL41" i="1"/>
  <c r="CJ78" i="1"/>
  <c r="CJ79" i="1"/>
  <c r="CK74" i="1"/>
  <c r="CK75" i="1"/>
  <c r="CK66" i="1"/>
  <c r="CK67" i="1"/>
  <c r="CL63" i="1"/>
  <c r="CL29" i="1"/>
  <c r="CL24" i="1"/>
  <c r="CJ54" i="1"/>
  <c r="CJ57" i="1"/>
  <c r="CK50" i="1"/>
  <c r="CJ89" i="1"/>
  <c r="CJ80" i="1"/>
  <c r="CI87" i="1"/>
  <c r="CH98" i="1"/>
  <c r="CH99" i="1"/>
  <c r="CH55" i="1"/>
  <c r="CH56" i="1"/>
  <c r="CK48" i="1"/>
  <c r="CK45" i="1"/>
  <c r="CJ81" i="1"/>
  <c r="CJ82" i="1"/>
  <c r="CJ83" i="1"/>
  <c r="CK68" i="1"/>
  <c r="CL64" i="1"/>
  <c r="CL25" i="1"/>
  <c r="CM20" i="1"/>
  <c r="CH100" i="1"/>
  <c r="CH101" i="1"/>
  <c r="CH46" i="1"/>
  <c r="CH47" i="1"/>
  <c r="CI90" i="1"/>
  <c r="CL31" i="1"/>
  <c r="CK52" i="1"/>
  <c r="CK53" i="1"/>
  <c r="CK77" i="1"/>
  <c r="CK69" i="1"/>
  <c r="CK57" i="1"/>
  <c r="CK54" i="1"/>
  <c r="CL50" i="1"/>
  <c r="CI93" i="1"/>
  <c r="CI94" i="1"/>
  <c r="CI95" i="1"/>
  <c r="CI92" i="1"/>
  <c r="CM21" i="1"/>
  <c r="CM26" i="1"/>
  <c r="CK70" i="1"/>
  <c r="CK71" i="1"/>
  <c r="CL34" i="1"/>
  <c r="CI91" i="1"/>
  <c r="CJ86" i="1"/>
  <c r="CL35" i="1"/>
  <c r="CM33" i="1"/>
  <c r="CJ87" i="1"/>
  <c r="CJ90" i="1"/>
  <c r="CK78" i="1"/>
  <c r="CM28" i="1"/>
  <c r="CL36" i="1"/>
  <c r="CM23" i="1"/>
  <c r="CI98" i="1"/>
  <c r="CI99" i="1"/>
  <c r="CI55" i="1"/>
  <c r="CI56" i="1"/>
  <c r="CL38" i="1"/>
  <c r="CJ93" i="1"/>
  <c r="CJ92" i="1"/>
  <c r="CK81" i="1"/>
  <c r="CK89" i="1"/>
  <c r="CK80" i="1"/>
  <c r="CK79" i="1"/>
  <c r="CL74" i="1"/>
  <c r="CJ91" i="1"/>
  <c r="CK86" i="1"/>
  <c r="CN27" i="1"/>
  <c r="CI100" i="1"/>
  <c r="CI101" i="1"/>
  <c r="CI46" i="1"/>
  <c r="CI47" i="1"/>
  <c r="CM29" i="1"/>
  <c r="CM24" i="1"/>
  <c r="CM31" i="1"/>
  <c r="CL75" i="1"/>
  <c r="CM25" i="1"/>
  <c r="CN20" i="1"/>
  <c r="CK82" i="1"/>
  <c r="CK83" i="1"/>
  <c r="CJ94" i="1"/>
  <c r="CJ95" i="1"/>
  <c r="CK87" i="1"/>
  <c r="CL88" i="1"/>
  <c r="CL76" i="1"/>
  <c r="CL65" i="1"/>
  <c r="CL42" i="1"/>
  <c r="CL51" i="1"/>
  <c r="CK90" i="1"/>
  <c r="CK92" i="1"/>
  <c r="CL66" i="1"/>
  <c r="CL67" i="1"/>
  <c r="CM63" i="1"/>
  <c r="CJ98" i="1"/>
  <c r="CJ99" i="1"/>
  <c r="CJ55" i="1"/>
  <c r="CJ56" i="1"/>
  <c r="CL52" i="1"/>
  <c r="CN26" i="1"/>
  <c r="CN21" i="1"/>
  <c r="CL43" i="1"/>
  <c r="CL44" i="1"/>
  <c r="CM34" i="1"/>
  <c r="CM36" i="1"/>
  <c r="CM38" i="1"/>
  <c r="CK93" i="1"/>
  <c r="CK94" i="1"/>
  <c r="CK95" i="1"/>
  <c r="CK98" i="1"/>
  <c r="CK91" i="1"/>
  <c r="CL86" i="1"/>
  <c r="CL87" i="1"/>
  <c r="CM64" i="1"/>
  <c r="CM88" i="1"/>
  <c r="CM76" i="1"/>
  <c r="CM65" i="1"/>
  <c r="CM51" i="1"/>
  <c r="CM42" i="1"/>
  <c r="CM35" i="1"/>
  <c r="CN33" i="1"/>
  <c r="CL45" i="1"/>
  <c r="CL48" i="1"/>
  <c r="CM41" i="1"/>
  <c r="CN28" i="1"/>
  <c r="CO27" i="1"/>
  <c r="CL77" i="1"/>
  <c r="CL69" i="1"/>
  <c r="CN23" i="1"/>
  <c r="CL53" i="1"/>
  <c r="CJ100" i="1"/>
  <c r="CJ101" i="1"/>
  <c r="CJ46" i="1"/>
  <c r="CJ47" i="1"/>
  <c r="CL68" i="1"/>
  <c r="CK99" i="1"/>
  <c r="CK55" i="1"/>
  <c r="CK56" i="1"/>
  <c r="CL57" i="1"/>
  <c r="CM50" i="1"/>
  <c r="CL54" i="1"/>
  <c r="CN29" i="1"/>
  <c r="CN24" i="1"/>
  <c r="CL70" i="1"/>
  <c r="CM43" i="1"/>
  <c r="CK100" i="1"/>
  <c r="CK101" i="1"/>
  <c r="CK46" i="1"/>
  <c r="CK47" i="1"/>
  <c r="CM66" i="1"/>
  <c r="CN25" i="1"/>
  <c r="CO20" i="1"/>
  <c r="CM77" i="1"/>
  <c r="CM69" i="1"/>
  <c r="CM70" i="1"/>
  <c r="CM71" i="1"/>
  <c r="CM68" i="1"/>
  <c r="CN31" i="1"/>
  <c r="CM44" i="1"/>
  <c r="CM67" i="1"/>
  <c r="CN63" i="1"/>
  <c r="CL71" i="1"/>
  <c r="CM52" i="1"/>
  <c r="CM53" i="1"/>
  <c r="CL78" i="1"/>
  <c r="CN64" i="1"/>
  <c r="CN34" i="1"/>
  <c r="CO26" i="1"/>
  <c r="CO21" i="1"/>
  <c r="CM54" i="1"/>
  <c r="CM57" i="1"/>
  <c r="CN50" i="1"/>
  <c r="CM45" i="1"/>
  <c r="CN41" i="1"/>
  <c r="CM48" i="1"/>
  <c r="CN35" i="1"/>
  <c r="CO33" i="1"/>
  <c r="CN36" i="1"/>
  <c r="CL81" i="1"/>
  <c r="CL89" i="1"/>
  <c r="CL79" i="1"/>
  <c r="CM74" i="1"/>
  <c r="CL80" i="1"/>
  <c r="CO28" i="1"/>
  <c r="CP27" i="1"/>
  <c r="CO23" i="1"/>
  <c r="CO29" i="1"/>
  <c r="CO24" i="1"/>
  <c r="CN38" i="1"/>
  <c r="CM75" i="1"/>
  <c r="CM78" i="1"/>
  <c r="CL82" i="1"/>
  <c r="CM81" i="1"/>
  <c r="CM82" i="1"/>
  <c r="CM89" i="1"/>
  <c r="CM80" i="1"/>
  <c r="CN88" i="1"/>
  <c r="CN76" i="1"/>
  <c r="CN65" i="1"/>
  <c r="CN51" i="1"/>
  <c r="CN42" i="1"/>
  <c r="CP20" i="1"/>
  <c r="CO25" i="1"/>
  <c r="CL83" i="1"/>
  <c r="CO31" i="1"/>
  <c r="CM79" i="1"/>
  <c r="CN74" i="1"/>
  <c r="CM83" i="1"/>
  <c r="CN52" i="1"/>
  <c r="CO34" i="1"/>
  <c r="CO36" i="1"/>
  <c r="CO38" i="1"/>
  <c r="CN66" i="1"/>
  <c r="CN75" i="1"/>
  <c r="CL90" i="1"/>
  <c r="CN43" i="1"/>
  <c r="CN44" i="1"/>
  <c r="CP21" i="1"/>
  <c r="CP23" i="1"/>
  <c r="CP24" i="1"/>
  <c r="CP26" i="1"/>
  <c r="CN48" i="1"/>
  <c r="CN45" i="1"/>
  <c r="CO41" i="1"/>
  <c r="CN77" i="1"/>
  <c r="CN69" i="1"/>
  <c r="CL93" i="1"/>
  <c r="CL94" i="1"/>
  <c r="CL91" i="1"/>
  <c r="CM86" i="1"/>
  <c r="CL92" i="1"/>
  <c r="CN68" i="1"/>
  <c r="CP28" i="1"/>
  <c r="CQ27" i="1"/>
  <c r="CO88" i="1"/>
  <c r="CO76" i="1"/>
  <c r="CO65" i="1"/>
  <c r="CO51" i="1"/>
  <c r="CO42" i="1"/>
  <c r="CP25" i="1"/>
  <c r="CQ20" i="1"/>
  <c r="CN67" i="1"/>
  <c r="CO63" i="1"/>
  <c r="CO35" i="1"/>
  <c r="CP33" i="1"/>
  <c r="CN53" i="1"/>
  <c r="CN54" i="1"/>
  <c r="CN57" i="1"/>
  <c r="CO50" i="1"/>
  <c r="CP29" i="1"/>
  <c r="CP31" i="1"/>
  <c r="CQ21" i="1"/>
  <c r="CQ23" i="1"/>
  <c r="CQ26" i="1"/>
  <c r="CO43" i="1"/>
  <c r="CO44" i="1"/>
  <c r="CM87" i="1"/>
  <c r="CL95" i="1"/>
  <c r="CO64" i="1"/>
  <c r="CO66" i="1"/>
  <c r="CO68" i="1"/>
  <c r="CN70" i="1"/>
  <c r="CM90" i="1"/>
  <c r="CM91" i="1"/>
  <c r="CN86" i="1"/>
  <c r="CN87" i="1"/>
  <c r="CO67" i="1"/>
  <c r="CP63" i="1"/>
  <c r="CP64" i="1"/>
  <c r="CO48" i="1"/>
  <c r="CP41" i="1"/>
  <c r="CO45" i="1"/>
  <c r="CL98" i="1"/>
  <c r="CL99" i="1"/>
  <c r="CQ28" i="1"/>
  <c r="CQ29" i="1"/>
  <c r="CQ31" i="1"/>
  <c r="CO52" i="1"/>
  <c r="CO77" i="1"/>
  <c r="CO69" i="1"/>
  <c r="CO70" i="1"/>
  <c r="CO71" i="1"/>
  <c r="CN71" i="1"/>
  <c r="CQ24" i="1"/>
  <c r="CP34" i="1"/>
  <c r="CP35" i="1"/>
  <c r="CQ33" i="1"/>
  <c r="CM92" i="1"/>
  <c r="CM93" i="1"/>
  <c r="CM94" i="1"/>
  <c r="CM95" i="1"/>
  <c r="CR27" i="1"/>
  <c r="CQ34" i="1"/>
  <c r="CQ36" i="1"/>
  <c r="CQ38" i="1"/>
  <c r="CL55" i="1"/>
  <c r="CQ25" i="1"/>
  <c r="CR20" i="1"/>
  <c r="CN78" i="1"/>
  <c r="CL100" i="1"/>
  <c r="CL46" i="1"/>
  <c r="CP36" i="1"/>
  <c r="CP38" i="1"/>
  <c r="CO53" i="1"/>
  <c r="CQ35" i="1"/>
  <c r="CR33" i="1"/>
  <c r="CQ88" i="1"/>
  <c r="CQ76" i="1"/>
  <c r="CQ65" i="1"/>
  <c r="CQ51" i="1"/>
  <c r="CQ42" i="1"/>
  <c r="CO57" i="1"/>
  <c r="CO54" i="1"/>
  <c r="CP50" i="1"/>
  <c r="CM98" i="1"/>
  <c r="CM99" i="1"/>
  <c r="CL47" i="1"/>
  <c r="CL101" i="1"/>
  <c r="CN81" i="1"/>
  <c r="CN89" i="1"/>
  <c r="CN80" i="1"/>
  <c r="CN79" i="1"/>
  <c r="CO74" i="1"/>
  <c r="CP88" i="1"/>
  <c r="CP76" i="1"/>
  <c r="CP65" i="1"/>
  <c r="CP51" i="1"/>
  <c r="CP42" i="1"/>
  <c r="CR26" i="1"/>
  <c r="CR21" i="1"/>
  <c r="CR23" i="1"/>
  <c r="CL56" i="1"/>
  <c r="CR28" i="1"/>
  <c r="CS27" i="1"/>
  <c r="CP66" i="1"/>
  <c r="CP67" i="1"/>
  <c r="CQ63" i="1"/>
  <c r="CO75" i="1"/>
  <c r="CO78" i="1"/>
  <c r="CP43" i="1"/>
  <c r="CN82" i="1"/>
  <c r="CR24" i="1"/>
  <c r="CM100" i="1"/>
  <c r="CM46" i="1"/>
  <c r="CM55" i="1"/>
  <c r="CP52" i="1"/>
  <c r="CO79" i="1"/>
  <c r="CP74" i="1"/>
  <c r="CP75" i="1"/>
  <c r="CP68" i="1"/>
  <c r="CQ64" i="1"/>
  <c r="CQ66" i="1"/>
  <c r="CQ67" i="1"/>
  <c r="CR63" i="1"/>
  <c r="CM56" i="1"/>
  <c r="CM101" i="1"/>
  <c r="CN83" i="1"/>
  <c r="CR29" i="1"/>
  <c r="CR31" i="1"/>
  <c r="CP53" i="1"/>
  <c r="CP44" i="1"/>
  <c r="CO81" i="1"/>
  <c r="CO82" i="1"/>
  <c r="CO83" i="1"/>
  <c r="CO89" i="1"/>
  <c r="CO80" i="1"/>
  <c r="CM47" i="1"/>
  <c r="CR25" i="1"/>
  <c r="CS20" i="1"/>
  <c r="CP77" i="1"/>
  <c r="CP69" i="1"/>
  <c r="CP70" i="1"/>
  <c r="CP71" i="1"/>
  <c r="CS26" i="1"/>
  <c r="CS21" i="1"/>
  <c r="CS23" i="1"/>
  <c r="CS24" i="1"/>
  <c r="CR34" i="1"/>
  <c r="CR35" i="1"/>
  <c r="CS33" i="1"/>
  <c r="CN90" i="1"/>
  <c r="CR64" i="1"/>
  <c r="CP45" i="1"/>
  <c r="CP48" i="1"/>
  <c r="CQ41" i="1"/>
  <c r="CP57" i="1"/>
  <c r="CP54" i="1"/>
  <c r="CQ50" i="1"/>
  <c r="CQ77" i="1"/>
  <c r="CQ69" i="1"/>
  <c r="CQ68" i="1"/>
  <c r="CT20" i="1"/>
  <c r="CS25" i="1"/>
  <c r="CQ43" i="1"/>
  <c r="CQ44" i="1"/>
  <c r="CN93" i="1"/>
  <c r="CN94" i="1"/>
  <c r="CN92" i="1"/>
  <c r="CN91" i="1"/>
  <c r="CO86" i="1"/>
  <c r="CR36" i="1"/>
  <c r="CR38" i="1"/>
  <c r="CP78" i="1"/>
  <c r="CS28" i="1"/>
  <c r="CS29" i="1"/>
  <c r="CS31" i="1"/>
  <c r="CQ70" i="1"/>
  <c r="CQ52" i="1"/>
  <c r="CT27" i="1"/>
  <c r="CN95" i="1"/>
  <c r="CQ45" i="1"/>
  <c r="CQ48" i="1"/>
  <c r="CR41" i="1"/>
  <c r="CS34" i="1"/>
  <c r="CS35" i="1"/>
  <c r="CT33" i="1"/>
  <c r="CQ71" i="1"/>
  <c r="CP81" i="1"/>
  <c r="CP89" i="1"/>
  <c r="CP80" i="1"/>
  <c r="CP79" i="1"/>
  <c r="CQ74" i="1"/>
  <c r="CT21" i="1"/>
  <c r="CT23" i="1"/>
  <c r="CT24" i="1"/>
  <c r="CT26" i="1"/>
  <c r="CR88" i="1"/>
  <c r="CR76" i="1"/>
  <c r="CR65" i="1"/>
  <c r="CR51" i="1"/>
  <c r="CR42" i="1"/>
  <c r="CQ53" i="1"/>
  <c r="CO87" i="1"/>
  <c r="CO90" i="1"/>
  <c r="CO91" i="1"/>
  <c r="CP86" i="1"/>
  <c r="CT28" i="1"/>
  <c r="CU27" i="1"/>
  <c r="CP87" i="1"/>
  <c r="CQ54" i="1"/>
  <c r="CQ57" i="1"/>
  <c r="CR50" i="1"/>
  <c r="CQ75" i="1"/>
  <c r="CQ78" i="1"/>
  <c r="CP82" i="1"/>
  <c r="CP83" i="1"/>
  <c r="CP90" i="1"/>
  <c r="CS36" i="1"/>
  <c r="CS38" i="1"/>
  <c r="CT25" i="1"/>
  <c r="CU20" i="1"/>
  <c r="CN98" i="1"/>
  <c r="CO93" i="1"/>
  <c r="CO94" i="1"/>
  <c r="CO92" i="1"/>
  <c r="CR66" i="1"/>
  <c r="CR67" i="1"/>
  <c r="CS63" i="1"/>
  <c r="CR43" i="1"/>
  <c r="CR44" i="1"/>
  <c r="CT29" i="1"/>
  <c r="CT31" i="1"/>
  <c r="CP91" i="1"/>
  <c r="CQ86" i="1"/>
  <c r="CQ87" i="1"/>
  <c r="CQ81" i="1"/>
  <c r="CQ82" i="1"/>
  <c r="CQ83" i="1"/>
  <c r="CQ89" i="1"/>
  <c r="CQ80" i="1"/>
  <c r="CO95" i="1"/>
  <c r="CR48" i="1"/>
  <c r="CR45" i="1"/>
  <c r="CS41" i="1"/>
  <c r="CT34" i="1"/>
  <c r="CT35" i="1"/>
  <c r="CU33" i="1"/>
  <c r="CN46" i="1"/>
  <c r="CS64" i="1"/>
  <c r="CR77" i="1"/>
  <c r="CR69" i="1"/>
  <c r="CN99" i="1"/>
  <c r="CN100" i="1"/>
  <c r="CQ79" i="1"/>
  <c r="CR74" i="1"/>
  <c r="CU21" i="1"/>
  <c r="CU23" i="1"/>
  <c r="CU26" i="1"/>
  <c r="CR52" i="1"/>
  <c r="CP93" i="1"/>
  <c r="CP92" i="1"/>
  <c r="CR68" i="1"/>
  <c r="CS88" i="1"/>
  <c r="CS76" i="1"/>
  <c r="CS65" i="1"/>
  <c r="CS51" i="1"/>
  <c r="CS42" i="1"/>
  <c r="CT36" i="1"/>
  <c r="CT38" i="1"/>
  <c r="CT76" i="1"/>
  <c r="CS66" i="1"/>
  <c r="CS69" i="1"/>
  <c r="CS70" i="1"/>
  <c r="CS71" i="1"/>
  <c r="CN101" i="1"/>
  <c r="CU24" i="1"/>
  <c r="CN47" i="1"/>
  <c r="CR53" i="1"/>
  <c r="CR75" i="1"/>
  <c r="CR70" i="1"/>
  <c r="CR71" i="1"/>
  <c r="CS43" i="1"/>
  <c r="CS44" i="1"/>
  <c r="CQ90" i="1"/>
  <c r="CO98" i="1"/>
  <c r="CO99" i="1"/>
  <c r="CO55" i="1"/>
  <c r="CO56" i="1"/>
  <c r="CP94" i="1"/>
  <c r="CP95" i="1"/>
  <c r="CU28" i="1"/>
  <c r="CV27" i="1"/>
  <c r="CN55" i="1"/>
  <c r="CS67" i="1"/>
  <c r="CT63" i="1"/>
  <c r="CS68" i="1"/>
  <c r="CT42" i="1"/>
  <c r="CT88" i="1"/>
  <c r="CS77" i="1"/>
  <c r="CT51" i="1"/>
  <c r="CT65" i="1"/>
  <c r="CR54" i="1"/>
  <c r="CR57" i="1"/>
  <c r="CS50" i="1"/>
  <c r="CP98" i="1"/>
  <c r="CP99" i="1"/>
  <c r="CP55" i="1"/>
  <c r="CP56" i="1"/>
  <c r="CQ93" i="1"/>
  <c r="CQ94" i="1"/>
  <c r="CQ95" i="1"/>
  <c r="CQ92" i="1"/>
  <c r="CQ91" i="1"/>
  <c r="CR86" i="1"/>
  <c r="CN56" i="1"/>
  <c r="CO100" i="1"/>
  <c r="CO46" i="1"/>
  <c r="CU25" i="1"/>
  <c r="CV20" i="1"/>
  <c r="CU29" i="1"/>
  <c r="CU31" i="1"/>
  <c r="CT64" i="1"/>
  <c r="CS48" i="1"/>
  <c r="CS45" i="1"/>
  <c r="CT41" i="1"/>
  <c r="CR78" i="1"/>
  <c r="CQ98" i="1"/>
  <c r="CQ99" i="1"/>
  <c r="CQ55" i="1"/>
  <c r="CR81" i="1"/>
  <c r="CR82" i="1"/>
  <c r="CR83" i="1"/>
  <c r="CR89" i="1"/>
  <c r="CR79" i="1"/>
  <c r="CS74" i="1"/>
  <c r="CR80" i="1"/>
  <c r="CU34" i="1"/>
  <c r="CU35" i="1"/>
  <c r="CV33" i="1"/>
  <c r="CT43" i="1"/>
  <c r="CV26" i="1"/>
  <c r="CV21" i="1"/>
  <c r="CV23" i="1"/>
  <c r="CT66" i="1"/>
  <c r="CO101" i="1"/>
  <c r="CR87" i="1"/>
  <c r="CP100" i="1"/>
  <c r="CP101" i="1"/>
  <c r="CP46" i="1"/>
  <c r="CP47" i="1"/>
  <c r="CS52" i="1"/>
  <c r="CO47" i="1"/>
  <c r="CR90" i="1"/>
  <c r="CR93" i="1"/>
  <c r="CR94" i="1"/>
  <c r="CR95" i="1"/>
  <c r="CQ56" i="1"/>
  <c r="CS53" i="1"/>
  <c r="CV28" i="1"/>
  <c r="CW27" i="1"/>
  <c r="CU36" i="1"/>
  <c r="CU38" i="1"/>
  <c r="CQ100" i="1"/>
  <c r="CQ101" i="1"/>
  <c r="CQ46" i="1"/>
  <c r="CQ47" i="1"/>
  <c r="CT77" i="1"/>
  <c r="CT69" i="1"/>
  <c r="CT70" i="1"/>
  <c r="CT71" i="1"/>
  <c r="CT68" i="1"/>
  <c r="CR92" i="1"/>
  <c r="CT44" i="1"/>
  <c r="CV24" i="1"/>
  <c r="CS75" i="1"/>
  <c r="CS78" i="1"/>
  <c r="CT67" i="1"/>
  <c r="CU63" i="1"/>
  <c r="CR91" i="1"/>
  <c r="CS86" i="1"/>
  <c r="CS87" i="1"/>
  <c r="CV29" i="1"/>
  <c r="CV31" i="1"/>
  <c r="CV34" i="1"/>
  <c r="CV35" i="1"/>
  <c r="CW33" i="1"/>
  <c r="CR98" i="1"/>
  <c r="CR99" i="1"/>
  <c r="CR55" i="1"/>
  <c r="CR56" i="1"/>
  <c r="CS81" i="1"/>
  <c r="CS82" i="1"/>
  <c r="CS83" i="1"/>
  <c r="CS89" i="1"/>
  <c r="CS80" i="1"/>
  <c r="CS79" i="1"/>
  <c r="CT74" i="1"/>
  <c r="CU64" i="1"/>
  <c r="CT45" i="1"/>
  <c r="CT48" i="1"/>
  <c r="CU41" i="1"/>
  <c r="CS57" i="1"/>
  <c r="CS54" i="1"/>
  <c r="CT50" i="1"/>
  <c r="CV25" i="1"/>
  <c r="CW20" i="1"/>
  <c r="CU88" i="1"/>
  <c r="CU76" i="1"/>
  <c r="CU51" i="1"/>
  <c r="CU65" i="1"/>
  <c r="CU42" i="1"/>
  <c r="CU66" i="1"/>
  <c r="CU67" i="1"/>
  <c r="CV63" i="1"/>
  <c r="CV64" i="1"/>
  <c r="CW26" i="1"/>
  <c r="CW21" i="1"/>
  <c r="CS90" i="1"/>
  <c r="CS92" i="1"/>
  <c r="CT52" i="1"/>
  <c r="CV36" i="1"/>
  <c r="CV38" i="1"/>
  <c r="CT75" i="1"/>
  <c r="CR100" i="1"/>
  <c r="CR101" i="1"/>
  <c r="CR46" i="1"/>
  <c r="CR47" i="1"/>
  <c r="CU43" i="1"/>
  <c r="CU44" i="1"/>
  <c r="CU69" i="1"/>
  <c r="CU70" i="1"/>
  <c r="CU71" i="1"/>
  <c r="CU77" i="1"/>
  <c r="CU68" i="1"/>
  <c r="CU45" i="1"/>
  <c r="CU48" i="1"/>
  <c r="CV41" i="1"/>
  <c r="CV88" i="1"/>
  <c r="CV76" i="1"/>
  <c r="CV65" i="1"/>
  <c r="CV51" i="1"/>
  <c r="CV42" i="1"/>
  <c r="CW28" i="1"/>
  <c r="E26" i="1"/>
  <c r="N26" i="1"/>
  <c r="H26" i="1"/>
  <c r="I26" i="1"/>
  <c r="J26" i="1"/>
  <c r="K26" i="1"/>
  <c r="CT78" i="1"/>
  <c r="CT53" i="1"/>
  <c r="CW23" i="1"/>
  <c r="N21" i="1"/>
  <c r="O22" i="1"/>
  <c r="H21" i="1"/>
  <c r="I21" i="1"/>
  <c r="I23" i="1"/>
  <c r="J21" i="1"/>
  <c r="J23" i="1"/>
  <c r="K21" i="1"/>
  <c r="K23" i="1"/>
  <c r="CS93" i="1"/>
  <c r="CS94" i="1"/>
  <c r="CS95" i="1"/>
  <c r="CS91" i="1"/>
  <c r="CT86" i="1"/>
  <c r="CT57" i="1"/>
  <c r="CU50" i="1"/>
  <c r="CT54" i="1"/>
  <c r="CW29" i="1"/>
  <c r="CW24" i="1"/>
  <c r="CS98" i="1"/>
  <c r="CS99" i="1"/>
  <c r="CS55" i="1"/>
  <c r="CS56" i="1"/>
  <c r="H23" i="1"/>
  <c r="H24" i="1"/>
  <c r="I20" i="1"/>
  <c r="I24" i="1"/>
  <c r="J20" i="1"/>
  <c r="J24" i="1"/>
  <c r="K20" i="1"/>
  <c r="K24" i="1"/>
  <c r="L20" i="1"/>
  <c r="L24" i="1"/>
  <c r="CT81" i="1"/>
  <c r="CT82" i="1"/>
  <c r="CT83" i="1"/>
  <c r="CT89" i="1"/>
  <c r="CT80" i="1"/>
  <c r="CV66" i="1"/>
  <c r="CV68" i="1"/>
  <c r="CV43" i="1"/>
  <c r="CV44" i="1"/>
  <c r="CT79" i="1"/>
  <c r="CU74" i="1"/>
  <c r="CT87" i="1"/>
  <c r="E28" i="1"/>
  <c r="N28" i="1"/>
  <c r="G28" i="1"/>
  <c r="H28" i="1"/>
  <c r="I28" i="1"/>
  <c r="J28" i="1"/>
  <c r="K28" i="1"/>
  <c r="CV67" i="1"/>
  <c r="CW63" i="1"/>
  <c r="CW64" i="1"/>
  <c r="CT90" i="1"/>
  <c r="CV77" i="1"/>
  <c r="CV69" i="1"/>
  <c r="CV70" i="1"/>
  <c r="CV71" i="1"/>
  <c r="CS100" i="1"/>
  <c r="CS101" i="1"/>
  <c r="CS46" i="1"/>
  <c r="CS47" i="1"/>
  <c r="CW31" i="1"/>
  <c r="E29" i="1"/>
  <c r="E31" i="1"/>
  <c r="H29" i="1"/>
  <c r="H31" i="1"/>
  <c r="I29" i="1"/>
  <c r="I31" i="1"/>
  <c r="J29" i="1"/>
  <c r="J31" i="1"/>
  <c r="K29" i="1"/>
  <c r="K31" i="1"/>
  <c r="CU52" i="1"/>
  <c r="O28" i="1"/>
  <c r="CV48" i="1"/>
  <c r="CV45" i="1"/>
  <c r="CW41" i="1"/>
  <c r="CW25" i="1"/>
  <c r="C25" i="1"/>
  <c r="K5" i="1"/>
  <c r="N24" i="1"/>
  <c r="CU75" i="1"/>
  <c r="CT92" i="1"/>
  <c r="E64" i="1"/>
  <c r="G64" i="1"/>
  <c r="H64" i="1"/>
  <c r="I64" i="1"/>
  <c r="J64" i="1"/>
  <c r="K64" i="1"/>
  <c r="CU78" i="1"/>
  <c r="CW34" i="1"/>
  <c r="CW36" i="1"/>
  <c r="CW38" i="1"/>
  <c r="CT93" i="1"/>
  <c r="CT94" i="1"/>
  <c r="CT95" i="1"/>
  <c r="CU53" i="1"/>
  <c r="CT91" i="1"/>
  <c r="CU86" i="1"/>
  <c r="CT98" i="1"/>
  <c r="CU54" i="1"/>
  <c r="CU57" i="1"/>
  <c r="CV50" i="1"/>
  <c r="E36" i="1"/>
  <c r="E38" i="1"/>
  <c r="N36" i="1"/>
  <c r="G5" i="1"/>
  <c r="G36" i="1"/>
  <c r="G38" i="1"/>
  <c r="H36" i="1"/>
  <c r="H38" i="1"/>
  <c r="I36" i="1"/>
  <c r="I38" i="1"/>
  <c r="J36" i="1"/>
  <c r="J38" i="1"/>
  <c r="K36" i="1"/>
  <c r="K38" i="1"/>
  <c r="CU81" i="1"/>
  <c r="CU82" i="1"/>
  <c r="CU83" i="1"/>
  <c r="CU89" i="1"/>
  <c r="CU80" i="1"/>
  <c r="CW88" i="1"/>
  <c r="CW76" i="1"/>
  <c r="CW65" i="1"/>
  <c r="CW51" i="1"/>
  <c r="CW42" i="1"/>
  <c r="CU87" i="1"/>
  <c r="E34" i="1"/>
  <c r="E35" i="1"/>
  <c r="F33" i="1"/>
  <c r="F35" i="1"/>
  <c r="G33" i="1"/>
  <c r="G35" i="1"/>
  <c r="H33" i="1"/>
  <c r="H34" i="1"/>
  <c r="I34" i="1"/>
  <c r="J34" i="1"/>
  <c r="K34" i="1"/>
  <c r="CW35" i="1"/>
  <c r="CU79" i="1"/>
  <c r="CV74" i="1"/>
  <c r="CU90" i="1"/>
  <c r="CT46" i="1"/>
  <c r="CT47" i="1"/>
  <c r="CV75" i="1"/>
  <c r="CV78" i="1"/>
  <c r="E65" i="1"/>
  <c r="G65" i="1"/>
  <c r="H65" i="1"/>
  <c r="I65" i="1"/>
  <c r="J65" i="1"/>
  <c r="K65" i="1"/>
  <c r="CW66" i="1"/>
  <c r="H35" i="1"/>
  <c r="I33" i="1"/>
  <c r="I35" i="1"/>
  <c r="J33" i="1"/>
  <c r="J35" i="1"/>
  <c r="K33" i="1"/>
  <c r="K35" i="1"/>
  <c r="L33" i="1"/>
  <c r="L35" i="1"/>
  <c r="E42" i="1"/>
  <c r="G42" i="1"/>
  <c r="H42" i="1"/>
  <c r="I42" i="1"/>
  <c r="J42" i="1"/>
  <c r="K42" i="1"/>
  <c r="CW43" i="1"/>
  <c r="E76" i="1"/>
  <c r="G76" i="1"/>
  <c r="H76" i="1"/>
  <c r="I76" i="1"/>
  <c r="J76" i="1"/>
  <c r="K76" i="1"/>
  <c r="CV52" i="1"/>
  <c r="CV53" i="1"/>
  <c r="CT99" i="1"/>
  <c r="CT55" i="1"/>
  <c r="CT56" i="1"/>
  <c r="E51" i="1"/>
  <c r="G51" i="1"/>
  <c r="H51" i="1"/>
  <c r="I51" i="1"/>
  <c r="J51" i="1"/>
  <c r="K51" i="1"/>
  <c r="E88" i="1"/>
  <c r="G88" i="1"/>
  <c r="H88" i="1"/>
  <c r="I88" i="1"/>
  <c r="J88" i="1"/>
  <c r="K88" i="1"/>
  <c r="CU92" i="1"/>
  <c r="CV81" i="1"/>
  <c r="CV89" i="1"/>
  <c r="CV80" i="1"/>
  <c r="CV79" i="1"/>
  <c r="CW74" i="1"/>
  <c r="J7" i="1"/>
  <c r="D112" i="1"/>
  <c r="CT100" i="1"/>
  <c r="CT101" i="1"/>
  <c r="CV54" i="1"/>
  <c r="CW50" i="1"/>
  <c r="CV57" i="1"/>
  <c r="J6" i="1"/>
  <c r="D105" i="1"/>
  <c r="CW77" i="1"/>
  <c r="CW69" i="1"/>
  <c r="E66" i="1"/>
  <c r="E67" i="1"/>
  <c r="F63" i="1"/>
  <c r="F67" i="1"/>
  <c r="G63" i="1"/>
  <c r="G66" i="1"/>
  <c r="H66" i="1"/>
  <c r="I66" i="1"/>
  <c r="J66" i="1"/>
  <c r="K66" i="1"/>
  <c r="CW68" i="1"/>
  <c r="C63" i="1"/>
  <c r="CW44" i="1"/>
  <c r="CW67" i="1"/>
  <c r="CU93" i="1"/>
  <c r="CU94" i="1"/>
  <c r="CU95" i="1"/>
  <c r="CU91" i="1"/>
  <c r="CV86" i="1"/>
  <c r="E43" i="1"/>
  <c r="G43" i="1"/>
  <c r="H43" i="1"/>
  <c r="I43" i="1"/>
  <c r="J43" i="1"/>
  <c r="K43" i="1"/>
  <c r="G67" i="1"/>
  <c r="H63" i="1"/>
  <c r="H67" i="1"/>
  <c r="I63" i="1"/>
  <c r="I67" i="1"/>
  <c r="J63" i="1"/>
  <c r="J67" i="1"/>
  <c r="K63" i="1"/>
  <c r="K67" i="1"/>
  <c r="L63" i="1"/>
  <c r="L67" i="1"/>
  <c r="CU98" i="1"/>
  <c r="CW48" i="1"/>
  <c r="C44" i="1"/>
  <c r="CW45" i="1"/>
  <c r="N44" i="1"/>
  <c r="K6" i="1"/>
  <c r="E77" i="1"/>
  <c r="G77" i="1"/>
  <c r="H77" i="1"/>
  <c r="I77" i="1"/>
  <c r="J77" i="1"/>
  <c r="K77" i="1"/>
  <c r="CW75" i="1"/>
  <c r="E69" i="1"/>
  <c r="G69" i="1"/>
  <c r="H69" i="1"/>
  <c r="I69" i="1"/>
  <c r="J69" i="1"/>
  <c r="K69" i="1"/>
  <c r="E44" i="1"/>
  <c r="F41" i="1"/>
  <c r="F44" i="1"/>
  <c r="G41" i="1"/>
  <c r="G44" i="1"/>
  <c r="H41" i="1"/>
  <c r="H44" i="1"/>
  <c r="I41" i="1"/>
  <c r="I44" i="1"/>
  <c r="J41" i="1"/>
  <c r="J44" i="1"/>
  <c r="K41" i="1"/>
  <c r="K44" i="1"/>
  <c r="L41" i="1"/>
  <c r="L44" i="1"/>
  <c r="CW52" i="1"/>
  <c r="CV87" i="1"/>
  <c r="CW70" i="1"/>
  <c r="CV82" i="1"/>
  <c r="CV83" i="1"/>
  <c r="CV90" i="1"/>
  <c r="CV93" i="1"/>
  <c r="CU46" i="1"/>
  <c r="CU47" i="1"/>
  <c r="E52" i="1"/>
  <c r="G52" i="1"/>
  <c r="H52" i="1"/>
  <c r="I52" i="1"/>
  <c r="J52" i="1"/>
  <c r="K52" i="1"/>
  <c r="CU99" i="1"/>
  <c r="CU55" i="1"/>
  <c r="CU56" i="1"/>
  <c r="E70" i="1"/>
  <c r="E71" i="1"/>
  <c r="G70" i="1"/>
  <c r="G71" i="1"/>
  <c r="H70" i="1"/>
  <c r="H71" i="1"/>
  <c r="I70" i="1"/>
  <c r="I71" i="1"/>
  <c r="J70" i="1"/>
  <c r="J71" i="1"/>
  <c r="K70" i="1"/>
  <c r="K71" i="1"/>
  <c r="CW71" i="1"/>
  <c r="E75" i="1"/>
  <c r="G75" i="1"/>
  <c r="H75" i="1"/>
  <c r="I75" i="1"/>
  <c r="J75" i="1"/>
  <c r="K75" i="1"/>
  <c r="CW53" i="1"/>
  <c r="CV91" i="1"/>
  <c r="CW86" i="1"/>
  <c r="CV92" i="1"/>
  <c r="E53" i="1"/>
  <c r="F50" i="1"/>
  <c r="F53" i="1"/>
  <c r="G50" i="1"/>
  <c r="G53" i="1"/>
  <c r="H50" i="1"/>
  <c r="H53" i="1"/>
  <c r="I50" i="1"/>
  <c r="I53" i="1"/>
  <c r="J50" i="1"/>
  <c r="J53" i="1"/>
  <c r="K50" i="1"/>
  <c r="K53" i="1"/>
  <c r="L50" i="1"/>
  <c r="L53" i="1"/>
  <c r="CU100" i="1"/>
  <c r="CU101" i="1"/>
  <c r="CV94" i="1"/>
  <c r="CV95" i="1"/>
  <c r="CW57" i="1"/>
  <c r="C53" i="1"/>
  <c r="CW54" i="1"/>
  <c r="N53" i="1"/>
  <c r="K7" i="1"/>
  <c r="CW87" i="1"/>
  <c r="CW78" i="1"/>
  <c r="E87" i="1"/>
  <c r="G87" i="1"/>
  <c r="H87" i="1"/>
  <c r="I87" i="1"/>
  <c r="J87" i="1"/>
  <c r="K87" i="1"/>
  <c r="CV98" i="1"/>
  <c r="CW81" i="1"/>
  <c r="CW82" i="1"/>
  <c r="E78" i="1"/>
  <c r="E79" i="1"/>
  <c r="F74" i="1"/>
  <c r="F79" i="1"/>
  <c r="G74" i="1"/>
  <c r="G78" i="1"/>
  <c r="H78" i="1"/>
  <c r="I78" i="1"/>
  <c r="J78" i="1"/>
  <c r="K78" i="1"/>
  <c r="CW89" i="1"/>
  <c r="CW80" i="1"/>
  <c r="C74" i="1"/>
  <c r="CW79" i="1"/>
  <c r="E82" i="1"/>
  <c r="E83" i="1"/>
  <c r="G82" i="1"/>
  <c r="G83" i="1"/>
  <c r="H82" i="1"/>
  <c r="H83" i="1"/>
  <c r="I82" i="1"/>
  <c r="I83" i="1"/>
  <c r="J82" i="1"/>
  <c r="J83" i="1"/>
  <c r="K82" i="1"/>
  <c r="K83" i="1"/>
  <c r="CW83" i="1"/>
  <c r="G79" i="1"/>
  <c r="H74" i="1"/>
  <c r="H79" i="1"/>
  <c r="I74" i="1"/>
  <c r="I79" i="1"/>
  <c r="J74" i="1"/>
  <c r="J79" i="1"/>
  <c r="K74" i="1"/>
  <c r="K79" i="1"/>
  <c r="L74" i="1"/>
  <c r="L79" i="1"/>
  <c r="E89" i="1"/>
  <c r="G89" i="1"/>
  <c r="H89" i="1"/>
  <c r="I89" i="1"/>
  <c r="J89" i="1"/>
  <c r="K89" i="1"/>
  <c r="E81" i="1"/>
  <c r="G81" i="1"/>
  <c r="H81" i="1"/>
  <c r="I81" i="1"/>
  <c r="J81" i="1"/>
  <c r="K81" i="1"/>
  <c r="CV46" i="1"/>
  <c r="CV47" i="1"/>
  <c r="CV99" i="1"/>
  <c r="CV55" i="1"/>
  <c r="CV56" i="1"/>
  <c r="CW90" i="1"/>
  <c r="CV100" i="1"/>
  <c r="CV101" i="1"/>
  <c r="CW93" i="1"/>
  <c r="CW94" i="1"/>
  <c r="E90" i="1"/>
  <c r="E91" i="1"/>
  <c r="F86" i="1"/>
  <c r="F91" i="1"/>
  <c r="G86" i="1"/>
  <c r="G90" i="1"/>
  <c r="H90" i="1"/>
  <c r="I90" i="1"/>
  <c r="J90" i="1"/>
  <c r="K90" i="1"/>
  <c r="CW92" i="1"/>
  <c r="C86" i="1"/>
  <c r="CW91" i="1"/>
  <c r="G91" i="1"/>
  <c r="H86" i="1"/>
  <c r="H91" i="1"/>
  <c r="I86" i="1"/>
  <c r="I91" i="1"/>
  <c r="J86" i="1"/>
  <c r="E94" i="1"/>
  <c r="E95" i="1"/>
  <c r="G94" i="1"/>
  <c r="G95" i="1"/>
  <c r="H94" i="1"/>
  <c r="H95" i="1"/>
  <c r="I94" i="1"/>
  <c r="I95" i="1"/>
  <c r="J94" i="1"/>
  <c r="J95" i="1"/>
  <c r="K94" i="1"/>
  <c r="K95" i="1"/>
  <c r="CW95" i="1"/>
  <c r="J91" i="1"/>
  <c r="K86" i="1"/>
  <c r="K91" i="1"/>
  <c r="L86" i="1"/>
  <c r="L91" i="1"/>
  <c r="E93" i="1"/>
  <c r="G93" i="1"/>
  <c r="H93" i="1"/>
  <c r="I93" i="1"/>
  <c r="J93" i="1"/>
  <c r="K93" i="1"/>
  <c r="CW98" i="1"/>
  <c r="CW99" i="1"/>
  <c r="E99" i="1"/>
  <c r="G99" i="1"/>
  <c r="H99" i="1"/>
  <c r="I99" i="1"/>
  <c r="J99" i="1"/>
  <c r="K99" i="1"/>
  <c r="CW55" i="1"/>
  <c r="CW100" i="1"/>
  <c r="E98" i="1"/>
  <c r="G98" i="1"/>
  <c r="H98" i="1"/>
  <c r="I98" i="1"/>
  <c r="J98" i="1"/>
  <c r="K98" i="1"/>
  <c r="CW46" i="1"/>
  <c r="E55" i="1"/>
  <c r="G55" i="1"/>
  <c r="H55" i="1"/>
  <c r="I55" i="1"/>
  <c r="J55" i="1"/>
  <c r="K55" i="1"/>
  <c r="CW56" i="1"/>
  <c r="E100" i="1"/>
  <c r="E101" i="1"/>
  <c r="G100" i="1"/>
  <c r="G101" i="1"/>
  <c r="H100" i="1"/>
  <c r="H101" i="1"/>
  <c r="I100" i="1"/>
  <c r="I101" i="1"/>
  <c r="J100" i="1"/>
  <c r="J101" i="1"/>
  <c r="K100" i="1"/>
  <c r="K101" i="1"/>
  <c r="CW101" i="1"/>
  <c r="E46" i="1"/>
  <c r="G46" i="1"/>
  <c r="H46" i="1"/>
  <c r="I46" i="1"/>
  <c r="J46" i="1"/>
  <c r="K46" i="1"/>
  <c r="CW47" i="1"/>
  <c r="G6" i="1"/>
  <c r="D106" i="1"/>
  <c r="E56" i="1"/>
  <c r="N56" i="1"/>
  <c r="D116" i="1"/>
  <c r="G56" i="1"/>
  <c r="H56" i="1"/>
  <c r="I56" i="1"/>
  <c r="J56" i="1"/>
  <c r="K56" i="1"/>
  <c r="N47" i="1"/>
  <c r="D109" i="1"/>
  <c r="E47" i="1"/>
  <c r="G47" i="1"/>
  <c r="H47" i="1"/>
  <c r="I47" i="1"/>
  <c r="J47" i="1"/>
  <c r="K47" i="1"/>
  <c r="G7" i="1"/>
  <c r="D113" i="1"/>
  <c r="D115" i="1"/>
  <c r="D114" i="1"/>
  <c r="H7" i="1"/>
  <c r="I7" i="1"/>
  <c r="L7" i="1"/>
  <c r="D107" i="1"/>
  <c r="D108" i="1"/>
  <c r="L6" i="1"/>
  <c r="H6" i="1"/>
  <c r="I6" i="1"/>
  <c r="H5" i="1"/>
</calcChain>
</file>

<file path=xl/sharedStrings.xml><?xml version="1.0" encoding="utf-8"?>
<sst xmlns="http://schemas.openxmlformats.org/spreadsheetml/2006/main" count="138" uniqueCount="89">
  <si>
    <t>Distributions total project</t>
  </si>
  <si>
    <t>Start date</t>
  </si>
  <si>
    <t>RISK BEARING CAPITAL AND DISTRIBUTIONS</t>
  </si>
  <si>
    <t>Type of capital</t>
  </si>
  <si>
    <t>Share of risk bearing capital</t>
  </si>
  <si>
    <t>Share of 
equity</t>
  </si>
  <si>
    <t>Preferred 
return</t>
  </si>
  <si>
    <t>Profit 
split</t>
  </si>
  <si>
    <t>Profit, incl. 
pref. return</t>
  </si>
  <si>
    <t>Profit share, incl. pref. return</t>
  </si>
  <si>
    <t>Profit share (equity holders)</t>
  </si>
  <si>
    <t>Total contributions</t>
  </si>
  <si>
    <t>Max contribution balance</t>
  </si>
  <si>
    <t>Equity 
multiple</t>
  </si>
  <si>
    <t>Mezzanine debt</t>
  </si>
  <si>
    <t>-</t>
  </si>
  <si>
    <t>Equity, Co-investor</t>
  </si>
  <si>
    <t>IRR hurdles</t>
  </si>
  <si>
    <t>Equity, Developer</t>
  </si>
  <si>
    <t>Min</t>
  </si>
  <si>
    <t>Max</t>
  </si>
  <si>
    <t>Promote</t>
  </si>
  <si>
    <t>Co-investor 
share, %</t>
  </si>
  <si>
    <t>Developer 
share, %</t>
  </si>
  <si>
    <t>Misc.</t>
  </si>
  <si>
    <t>Hurdle 1</t>
  </si>
  <si>
    <t>Hurdle 2</t>
  </si>
  <si>
    <t>Hurdle 3</t>
  </si>
  <si>
    <t>Hurdle 4</t>
  </si>
  <si>
    <t>DISTRIBUTION TO STAKEHOLDERS</t>
  </si>
  <si>
    <t>CASH FLOW TO RISK BEARING CAPITAL</t>
  </si>
  <si>
    <t>Link cash flow here -&gt;</t>
  </si>
  <si>
    <t>MEZZANINE DEBT</t>
  </si>
  <si>
    <t>Initial</t>
  </si>
  <si>
    <t>Opening balance</t>
  </si>
  <si>
    <t>TOTAL</t>
  </si>
  <si>
    <t>Repayment</t>
  </si>
  <si>
    <t>Drawdown</t>
  </si>
  <si>
    <t>Net lending</t>
  </si>
  <si>
    <t>MAX</t>
  </si>
  <si>
    <t>Closing balance</t>
  </si>
  <si>
    <t>Preferred return</t>
  </si>
  <si>
    <t>Capitalised interest, opening balance</t>
  </si>
  <si>
    <t>Yes</t>
  </si>
  <si>
    <t>Preferred return paid</t>
  </si>
  <si>
    <t>Total mezzanine cash flow</t>
  </si>
  <si>
    <t>CASH FLOW AFTER MEZZANINE FINANCING</t>
  </si>
  <si>
    <t>Equity need, opening balance</t>
  </si>
  <si>
    <t>Net cash flow</t>
  </si>
  <si>
    <t>Equity need, closing balance</t>
  </si>
  <si>
    <t>Profit split to mezzanine provider</t>
  </si>
  <si>
    <t>CASH FLOW TO EQUITY HOLDERS</t>
  </si>
  <si>
    <t>EQUITY, CO-INVESTOR</t>
  </si>
  <si>
    <t>Contribution (+)</t>
  </si>
  <si>
    <t>Equity repayment (-)</t>
  </si>
  <si>
    <t>Profit distribution</t>
  </si>
  <si>
    <t>SUM</t>
  </si>
  <si>
    <t>Net cash flow, Co-investor</t>
  </si>
  <si>
    <t>EQUITY, DEVELOPER</t>
  </si>
  <si>
    <t>Net cash flow, Developer</t>
  </si>
  <si>
    <t>PROMOTE CALCULATIONS</t>
  </si>
  <si>
    <t>CO-INVESTOR REQUIRED RETURN</t>
  </si>
  <si>
    <t>Required return</t>
  </si>
  <si>
    <t>Contributions</t>
  </si>
  <si>
    <t>Distributions hurdle 1</t>
  </si>
  <si>
    <t>Distribution to developer</t>
  </si>
  <si>
    <t>Total distributions hurdle 1</t>
  </si>
  <si>
    <t>Remaining cash flow</t>
  </si>
  <si>
    <t>Prior distributions</t>
  </si>
  <si>
    <t>Distributions hurdle 2</t>
  </si>
  <si>
    <t>Total distributions hurdle 2</t>
  </si>
  <si>
    <t>Distributions hurdle 3</t>
  </si>
  <si>
    <t>Total distributions hurdle 3</t>
  </si>
  <si>
    <t>Distributions hurdle 4</t>
  </si>
  <si>
    <t>Total distributions hurdle 4</t>
  </si>
  <si>
    <t>Total distributions</t>
  </si>
  <si>
    <t>Profit</t>
  </si>
  <si>
    <t>Equity multiple</t>
  </si>
  <si>
    <t>IRR</t>
  </si>
  <si>
    <t>© Bragu AB</t>
  </si>
  <si>
    <t>Disclaimer &amp; information</t>
  </si>
  <si>
    <t>Although all reasonable care has been taken to ensure that the model produces a correct result Bragu AB accept no responsibility for any loss that arise from decisions based on the output of this model.</t>
  </si>
  <si>
    <t>The model, or parts thereof, should not be distributed to a third-party without the acknowledgement of Bragu AB and this disclaimer should be considered part of the model at all times.</t>
  </si>
  <si>
    <t>Contact info</t>
  </si>
  <si>
    <t>Bragu AB</t>
  </si>
  <si>
    <t>Henrik Brav</t>
  </si>
  <si>
    <t>+46 70 817 8177</t>
  </si>
  <si>
    <t>henrik@bragu.se</t>
  </si>
  <si>
    <t xml:space="preserve">This model is free to use as long as acknowledgement is made to Bragu AB.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</si>
</sst>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mmm/yyyy"/>
    <numFmt numFmtId="165" formatCode="0.0%"/>
    <numFmt numFmtId="166" formatCode="0.0&quot;x&quot;"/>
    <numFmt numFmtId="167" formatCode="[$-41D]mmm/yy;@"/>
    <numFmt numFmtId="168" formatCode="0.000"/>
    <numFmt numFmtId="169" formatCode="&quot;Hurdle 1: &quot;0.0%"/>
    <numFmt numFmtId="170" formatCode="&quot;IRR=&quot;0.0%"/>
    <numFmt numFmtId="171" formatCode="&quot;Hurdle 2: &quot;0.0%"/>
    <numFmt numFmtId="172" formatCode="&quot;Hurdle 3: &quot;0.0%"/>
    <numFmt numFmtId="173" formatCode="&quot;IRR=&quot;0%"/>
    <numFmt numFmtId="174" formatCode="&quot;Hurdle 4: &gt;&quot;0.0%"/>
    <numFmt numFmtId="175" formatCode="#,##0.0&quot;x&quot;"/>
  </numFmts>
  <fonts count="41" x14ac:knownFonts="1">
    <font>
      <sz val="10"/>
      <name val="Arial"/>
      <family val="2"/>
    </font>
    <font>
      <sz val="9"/>
      <color theme="0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8"/>
      <name val="Arial"/>
      <family val="2"/>
    </font>
    <font>
      <sz val="8"/>
      <color rgb="FF0000FF"/>
      <name val="Arial"/>
      <family val="2"/>
    </font>
    <font>
      <b/>
      <sz val="9"/>
      <color indexed="9"/>
      <name val="Arial"/>
      <family val="2"/>
    </font>
    <font>
      <sz val="9"/>
      <name val="Arial"/>
      <family val="2"/>
    </font>
    <font>
      <sz val="9"/>
      <color rgb="FF0000FF"/>
      <name val="Arial"/>
      <family val="2"/>
    </font>
    <font>
      <sz val="8"/>
      <color theme="1" tint="0.499984740745262"/>
      <name val="Arial"/>
      <family val="2"/>
    </font>
    <font>
      <b/>
      <sz val="9"/>
      <name val="Arial"/>
      <family val="2"/>
    </font>
    <font>
      <b/>
      <sz val="9"/>
      <color theme="1" tint="0.499984740745262"/>
      <name val="Arial"/>
      <family val="2"/>
    </font>
    <font>
      <sz val="9"/>
      <color theme="1" tint="0.499984740745262"/>
      <name val="Arial"/>
      <family val="2"/>
    </font>
    <font>
      <sz val="7"/>
      <name val="Arial"/>
      <family val="2"/>
    </font>
    <font>
      <sz val="9"/>
      <color indexed="9"/>
      <name val="Arial"/>
      <family val="2"/>
    </font>
    <font>
      <b/>
      <sz val="9"/>
      <color theme="4" tint="-0.499984740745262"/>
      <name val="Arial"/>
      <family val="2"/>
    </font>
    <font>
      <b/>
      <i/>
      <sz val="9"/>
      <color theme="4" tint="-0.499984740745262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9"/>
      <color theme="4" tint="-0.499984740745262"/>
      <name val="Arial"/>
      <family val="2"/>
    </font>
    <font>
      <sz val="7"/>
      <color theme="0" tint="-0.14999847407452621"/>
      <name val="Arial"/>
      <family val="2"/>
    </font>
    <font>
      <sz val="9"/>
      <color theme="0" tint="-0.499984740745262"/>
      <name val="Arial"/>
      <family val="2"/>
    </font>
    <font>
      <b/>
      <sz val="7"/>
      <color indexed="9"/>
      <name val="Arial"/>
      <family val="2"/>
    </font>
    <font>
      <sz val="8"/>
      <color indexed="22"/>
      <name val="Arial"/>
      <family val="2"/>
    </font>
    <font>
      <sz val="7"/>
      <color theme="1" tint="0.499984740745262"/>
      <name val="Arial"/>
      <family val="2"/>
    </font>
    <font>
      <sz val="7"/>
      <color theme="4" tint="-0.499984740745262"/>
      <name val="Arial"/>
      <family val="2"/>
    </font>
    <font>
      <i/>
      <sz val="7"/>
      <color theme="0" tint="-0.14999847407452621"/>
      <name val="Arial"/>
      <family val="2"/>
    </font>
    <font>
      <sz val="9"/>
      <color theme="0" tint="-4.9989318521683403E-2"/>
      <name val="Arial"/>
      <family val="2"/>
    </font>
    <font>
      <b/>
      <sz val="7"/>
      <color theme="0" tint="-0.14999847407452621"/>
      <name val="Arial"/>
      <family val="2"/>
    </font>
    <font>
      <b/>
      <sz val="7"/>
      <name val="Arial"/>
      <family val="2"/>
    </font>
    <font>
      <sz val="9"/>
      <color theme="0" tint="-0.14999847407452621"/>
      <name val="Arial"/>
      <family val="2"/>
    </font>
    <font>
      <b/>
      <i/>
      <sz val="9"/>
      <color theme="0" tint="-0.14999847407452621"/>
      <name val="Arial"/>
      <family val="2"/>
    </font>
    <font>
      <sz val="10"/>
      <color theme="0" tint="-0.14999847407452621"/>
      <name val="Arial"/>
      <family val="2"/>
    </font>
    <font>
      <sz val="8"/>
      <color theme="0" tint="-0.14999847407452621"/>
      <name val="Arial"/>
      <family val="2"/>
    </font>
    <font>
      <b/>
      <sz val="9"/>
      <color theme="0" tint="-0.14999847407452621"/>
      <name val="Arial"/>
      <family val="2"/>
    </font>
    <font>
      <sz val="8"/>
      <color indexed="23"/>
      <name val="Arial"/>
      <family val="2"/>
    </font>
    <font>
      <b/>
      <u/>
      <sz val="9"/>
      <color theme="4" tint="-0.499984740745262"/>
      <name val="Arial"/>
      <family val="2"/>
    </font>
    <font>
      <sz val="7"/>
      <color theme="0" tint="-4.9989318521683403E-2"/>
      <name val="Arial"/>
      <family val="2"/>
    </font>
    <font>
      <b/>
      <sz val="7"/>
      <color theme="4" tint="-0.499984740745262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lightUp">
        <bgColor auto="1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</fills>
  <borders count="17">
    <border>
      <left/>
      <right/>
      <top/>
      <bottom/>
      <diagonal/>
    </border>
    <border>
      <left style="dotted">
        <color theme="0" tint="-0.24994659260841701"/>
      </left>
      <right/>
      <top style="dotted">
        <color theme="0" tint="-0.24994659260841701"/>
      </top>
      <bottom style="dotted">
        <color theme="0" tint="-0.24994659260841701"/>
      </bottom>
      <diagonal/>
    </border>
    <border>
      <left/>
      <right style="dotted">
        <color theme="0" tint="-0.24994659260841701"/>
      </right>
      <top style="dotted">
        <color theme="0" tint="-0.24994659260841701"/>
      </top>
      <bottom style="dotted">
        <color theme="0" tint="-0.24994659260841701"/>
      </bottom>
      <diagonal/>
    </border>
    <border>
      <left/>
      <right/>
      <top/>
      <bottom style="dotted">
        <color theme="1" tint="0.499984740745262"/>
      </bottom>
      <diagonal/>
    </border>
    <border>
      <left/>
      <right/>
      <top style="dotted">
        <color theme="1" tint="0.499984740745262"/>
      </top>
      <bottom style="dotted">
        <color theme="1" tint="0.499984740745262"/>
      </bottom>
      <diagonal/>
    </border>
    <border>
      <left/>
      <right/>
      <top style="dotted">
        <color theme="1" tint="0.499984740745262"/>
      </top>
      <bottom/>
      <diagonal/>
    </border>
    <border>
      <left/>
      <right/>
      <top style="thin">
        <color theme="4" tint="-0.499984740745262"/>
      </top>
      <bottom style="double">
        <color theme="4" tint="-0.499984740745262"/>
      </bottom>
      <diagonal/>
    </border>
    <border>
      <left/>
      <right/>
      <top/>
      <bottom style="hair">
        <color theme="0" tint="-0.24994659260841701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/>
      <diagonal/>
    </border>
    <border>
      <left style="hair">
        <color indexed="22"/>
      </left>
      <right style="hair">
        <color indexed="22"/>
      </right>
      <top/>
      <bottom/>
      <diagonal/>
    </border>
    <border>
      <left style="hair">
        <color indexed="22"/>
      </left>
      <right style="hair">
        <color indexed="22"/>
      </right>
      <top/>
      <bottom style="hair">
        <color indexed="22"/>
      </bottom>
      <diagonal/>
    </border>
    <border>
      <left/>
      <right/>
      <top/>
      <bottom style="dotted">
        <color theme="0" tint="-0.499984740745262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4.9989318521683403E-2"/>
      </left>
      <right/>
      <top/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40" fillId="0" borderId="0"/>
  </cellStyleXfs>
  <cellXfs count="15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164" fontId="6" fillId="0" borderId="2" xfId="0" applyNumberFormat="1" applyFont="1" applyBorder="1"/>
    <xf numFmtId="0" fontId="7" fillId="2" borderId="0" xfId="0" applyFont="1" applyFill="1"/>
    <xf numFmtId="0" fontId="1" fillId="3" borderId="0" xfId="0" applyFont="1" applyFill="1"/>
    <xf numFmtId="0" fontId="8" fillId="3" borderId="0" xfId="0" applyFont="1" applyFill="1"/>
    <xf numFmtId="0" fontId="8" fillId="4" borderId="0" xfId="0" applyFont="1" applyFill="1" applyAlignment="1">
      <alignment wrapText="1"/>
    </xf>
    <xf numFmtId="0" fontId="8" fillId="4" borderId="0" xfId="0" applyFont="1" applyFill="1" applyAlignment="1">
      <alignment horizontal="right" wrapText="1"/>
    </xf>
    <xf numFmtId="0" fontId="8" fillId="0" borderId="3" xfId="0" applyFont="1" applyBorder="1"/>
    <xf numFmtId="9" fontId="9" fillId="0" borderId="3" xfId="1" applyFont="1" applyBorder="1"/>
    <xf numFmtId="9" fontId="8" fillId="0" borderId="3" xfId="1" quotePrefix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3" fontId="8" fillId="0" borderId="3" xfId="0" applyNumberFormat="1" applyFont="1" applyBorder="1" applyAlignment="1">
      <alignment horizontal="right"/>
    </xf>
    <xf numFmtId="9" fontId="8" fillId="0" borderId="3" xfId="1" applyFont="1" applyBorder="1" applyAlignment="1">
      <alignment horizontal="right"/>
    </xf>
    <xf numFmtId="0" fontId="8" fillId="0" borderId="4" xfId="0" applyFont="1" applyBorder="1"/>
    <xf numFmtId="9" fontId="8" fillId="0" borderId="3" xfId="1" applyFont="1" applyBorder="1"/>
    <xf numFmtId="165" fontId="8" fillId="0" borderId="3" xfId="0" quotePrefix="1" applyNumberFormat="1" applyFont="1" applyBorder="1" applyAlignment="1">
      <alignment horizontal="right"/>
    </xf>
    <xf numFmtId="3" fontId="10" fillId="0" borderId="3" xfId="0" applyNumberFormat="1" applyFont="1" applyBorder="1" applyAlignment="1">
      <alignment horizontal="right"/>
    </xf>
    <xf numFmtId="3" fontId="8" fillId="0" borderId="3" xfId="0" applyNumberFormat="1" applyFont="1" applyFill="1" applyBorder="1" applyAlignment="1">
      <alignment horizontal="right"/>
    </xf>
    <xf numFmtId="166" fontId="8" fillId="0" borderId="3" xfId="1" applyNumberFormat="1" applyFont="1" applyBorder="1" applyAlignment="1">
      <alignment horizontal="right"/>
    </xf>
    <xf numFmtId="9" fontId="8" fillId="0" borderId="3" xfId="0" quotePrefix="1" applyNumberFormat="1" applyFont="1" applyBorder="1" applyAlignment="1">
      <alignment horizontal="right"/>
    </xf>
    <xf numFmtId="0" fontId="11" fillId="0" borderId="5" xfId="0" applyFont="1" applyBorder="1"/>
    <xf numFmtId="9" fontId="11" fillId="0" borderId="0" xfId="1" applyFont="1" applyBorder="1"/>
    <xf numFmtId="3" fontId="8" fillId="0" borderId="0" xfId="0" applyNumberFormat="1" applyFont="1" applyBorder="1"/>
    <xf numFmtId="3" fontId="12" fillId="0" borderId="0" xfId="0" applyNumberFormat="1" applyFont="1" applyBorder="1"/>
    <xf numFmtId="0" fontId="8" fillId="4" borderId="0" xfId="0" applyFont="1" applyFill="1" applyBorder="1" applyAlignment="1">
      <alignment wrapText="1"/>
    </xf>
    <xf numFmtId="0" fontId="8" fillId="4" borderId="0" xfId="0" applyFont="1" applyFill="1" applyBorder="1" applyAlignment="1">
      <alignment horizontal="right" wrapText="1"/>
    </xf>
    <xf numFmtId="165" fontId="8" fillId="0" borderId="3" xfId="1" applyNumberFormat="1" applyFont="1" applyBorder="1"/>
    <xf numFmtId="165" fontId="9" fillId="0" borderId="3" xfId="1" applyNumberFormat="1" applyFont="1" applyBorder="1"/>
    <xf numFmtId="3" fontId="13" fillId="0" borderId="3" xfId="0" applyNumberFormat="1" applyFont="1" applyBorder="1"/>
    <xf numFmtId="165" fontId="8" fillId="0" borderId="3" xfId="1" quotePrefix="1" applyNumberFormat="1" applyFont="1" applyBorder="1" applyAlignment="1">
      <alignment horizontal="right"/>
    </xf>
    <xf numFmtId="0" fontId="14" fillId="0" borderId="0" xfId="0" applyFont="1"/>
    <xf numFmtId="0" fontId="1" fillId="3" borderId="0" xfId="0" applyFont="1" applyFill="1" applyAlignment="1">
      <alignment horizontal="right"/>
    </xf>
    <xf numFmtId="0" fontId="15" fillId="0" borderId="0" xfId="0" applyFont="1" applyFill="1" applyBorder="1"/>
    <xf numFmtId="4" fontId="9" fillId="0" borderId="0" xfId="0" applyNumberFormat="1" applyFont="1" applyFill="1" applyAlignment="1">
      <alignment horizontal="right"/>
    </xf>
    <xf numFmtId="0" fontId="15" fillId="3" borderId="0" xfId="0" applyFont="1" applyFill="1" applyAlignment="1">
      <alignment horizontal="right"/>
    </xf>
    <xf numFmtId="0" fontId="15" fillId="3" borderId="0" xfId="0" applyFont="1" applyFill="1"/>
    <xf numFmtId="0" fontId="8" fillId="0" borderId="0" xfId="0" applyFont="1"/>
    <xf numFmtId="3" fontId="11" fillId="0" borderId="0" xfId="0" applyNumberFormat="1" applyFont="1" applyFill="1" applyBorder="1"/>
    <xf numFmtId="3" fontId="11" fillId="0" borderId="0" xfId="0" applyNumberFormat="1" applyFont="1" applyFill="1"/>
    <xf numFmtId="0" fontId="5" fillId="0" borderId="0" xfId="0" applyFont="1" applyFill="1" applyBorder="1"/>
    <xf numFmtId="0" fontId="14" fillId="0" borderId="0" xfId="0" applyFont="1" applyFill="1"/>
    <xf numFmtId="3" fontId="11" fillId="0" borderId="0" xfId="0" applyNumberFormat="1" applyFont="1" applyFill="1" applyBorder="1" applyAlignment="1">
      <alignment horizontal="right"/>
    </xf>
    <xf numFmtId="0" fontId="16" fillId="0" borderId="6" xfId="0" applyFont="1" applyFill="1" applyBorder="1"/>
    <xf numFmtId="0" fontId="17" fillId="0" borderId="6" xfId="0" applyFont="1" applyFill="1" applyBorder="1"/>
    <xf numFmtId="3" fontId="16" fillId="0" borderId="6" xfId="0" applyNumberFormat="1" applyFont="1" applyBorder="1"/>
    <xf numFmtId="3" fontId="5" fillId="0" borderId="0" xfId="0" applyNumberFormat="1" applyFont="1" applyFill="1" applyBorder="1"/>
    <xf numFmtId="3" fontId="18" fillId="0" borderId="6" xfId="0" applyNumberFormat="1" applyFont="1" applyBorder="1"/>
    <xf numFmtId="0" fontId="11" fillId="0" borderId="0" xfId="0" applyFont="1" applyFill="1"/>
    <xf numFmtId="0" fontId="19" fillId="0" borderId="0" xfId="0" applyFont="1" applyFill="1"/>
    <xf numFmtId="0" fontId="5" fillId="0" borderId="0" xfId="0" applyFont="1"/>
    <xf numFmtId="0" fontId="20" fillId="4" borderId="7" xfId="0" applyFont="1" applyFill="1" applyBorder="1"/>
    <xf numFmtId="0" fontId="21" fillId="4" borderId="7" xfId="0" applyFont="1" applyFill="1" applyBorder="1"/>
    <xf numFmtId="0" fontId="22" fillId="4" borderId="7" xfId="0" applyFont="1" applyFill="1" applyBorder="1" applyAlignment="1">
      <alignment horizontal="right"/>
    </xf>
    <xf numFmtId="0" fontId="23" fillId="0" borderId="0" xfId="0" applyFont="1" applyFill="1"/>
    <xf numFmtId="167" fontId="22" fillId="4" borderId="7" xfId="0" applyNumberFormat="1" applyFont="1" applyFill="1" applyBorder="1" applyAlignment="1">
      <alignment horizontal="right"/>
    </xf>
    <xf numFmtId="0" fontId="8" fillId="0" borderId="0" xfId="0" applyFont="1" applyBorder="1"/>
    <xf numFmtId="3" fontId="21" fillId="0" borderId="0" xfId="0" applyNumberFormat="1" applyFont="1" applyBorder="1" applyAlignment="1">
      <alignment horizontal="left"/>
    </xf>
    <xf numFmtId="3" fontId="8" fillId="0" borderId="0" xfId="0" applyNumberFormat="1" applyFont="1" applyFill="1" applyBorder="1"/>
    <xf numFmtId="3" fontId="24" fillId="0" borderId="8" xfId="0" applyNumberFormat="1" applyFont="1" applyFill="1" applyBorder="1" applyAlignment="1">
      <alignment horizontal="right"/>
    </xf>
    <xf numFmtId="3" fontId="14" fillId="0" borderId="0" xfId="0" applyNumberFormat="1" applyFont="1" applyFill="1" applyBorder="1"/>
    <xf numFmtId="0" fontId="8" fillId="0" borderId="0" xfId="0" applyFont="1" applyAlignment="1">
      <alignment horizontal="left" indent="1"/>
    </xf>
    <xf numFmtId="0" fontId="21" fillId="0" borderId="0" xfId="0" applyFont="1" applyBorder="1" applyAlignment="1">
      <alignment horizontal="left"/>
    </xf>
    <xf numFmtId="3" fontId="8" fillId="0" borderId="0" xfId="0" applyNumberFormat="1" applyFont="1"/>
    <xf numFmtId="3" fontId="24" fillId="0" borderId="9" xfId="0" applyNumberFormat="1" applyFont="1" applyFill="1" applyBorder="1" applyAlignment="1">
      <alignment horizontal="right"/>
    </xf>
    <xf numFmtId="9" fontId="21" fillId="0" borderId="0" xfId="1" applyFont="1" applyAlignment="1">
      <alignment horizontal="left"/>
    </xf>
    <xf numFmtId="3" fontId="24" fillId="0" borderId="10" xfId="0" applyNumberFormat="1" applyFont="1" applyFill="1" applyBorder="1" applyAlignment="1">
      <alignment horizontal="right"/>
    </xf>
    <xf numFmtId="3" fontId="25" fillId="0" borderId="0" xfId="0" applyNumberFormat="1" applyFont="1" applyFill="1"/>
    <xf numFmtId="0" fontId="20" fillId="0" borderId="0" xfId="0" applyFont="1" applyAlignment="1">
      <alignment horizontal="left"/>
    </xf>
    <xf numFmtId="9" fontId="26" fillId="0" borderId="0" xfId="1" applyFont="1" applyAlignment="1">
      <alignment horizontal="left"/>
    </xf>
    <xf numFmtId="3" fontId="20" fillId="0" borderId="11" xfId="0" applyNumberFormat="1" applyFont="1" applyFill="1" applyBorder="1"/>
    <xf numFmtId="3" fontId="20" fillId="0" borderId="11" xfId="0" applyNumberFormat="1" applyFont="1" applyBorder="1"/>
    <xf numFmtId="0" fontId="21" fillId="0" borderId="0" xfId="0" applyFont="1" applyAlignment="1">
      <alignment horizontal="left"/>
    </xf>
    <xf numFmtId="3" fontId="14" fillId="0" borderId="0" xfId="0" applyNumberFormat="1" applyFont="1" applyFill="1"/>
    <xf numFmtId="3" fontId="27" fillId="0" borderId="0" xfId="0" applyNumberFormat="1" applyFont="1" applyFill="1" applyBorder="1" applyAlignment="1">
      <alignment horizontal="left"/>
    </xf>
    <xf numFmtId="3" fontId="28" fillId="0" borderId="0" xfId="0" applyNumberFormat="1" applyFont="1" applyAlignment="1">
      <alignment horizontal="right"/>
    </xf>
    <xf numFmtId="0" fontId="8" fillId="0" borderId="0" xfId="0" applyFont="1" applyBorder="1" applyAlignment="1">
      <alignment horizontal="left" indent="1"/>
    </xf>
    <xf numFmtId="10" fontId="21" fillId="0" borderId="0" xfId="0" applyNumberFormat="1" applyFont="1" applyFill="1" applyBorder="1" applyAlignment="1">
      <alignment horizontal="left"/>
    </xf>
    <xf numFmtId="3" fontId="5" fillId="0" borderId="9" xfId="0" applyNumberFormat="1" applyFont="1" applyFill="1" applyBorder="1"/>
    <xf numFmtId="0" fontId="20" fillId="0" borderId="0" xfId="0" applyFont="1" applyBorder="1" applyAlignment="1">
      <alignment horizontal="left"/>
    </xf>
    <xf numFmtId="0" fontId="20" fillId="0" borderId="11" xfId="0" applyFont="1" applyBorder="1"/>
    <xf numFmtId="0" fontId="8" fillId="0" borderId="0" xfId="0" applyFont="1" applyFill="1" applyBorder="1"/>
    <xf numFmtId="0" fontId="29" fillId="0" borderId="0" xfId="0" applyFont="1" applyFill="1" applyBorder="1" applyAlignment="1">
      <alignment horizontal="center"/>
    </xf>
    <xf numFmtId="3" fontId="30" fillId="0" borderId="0" xfId="0" applyNumberFormat="1" applyFont="1" applyFill="1"/>
    <xf numFmtId="0" fontId="31" fillId="0" borderId="0" xfId="0" applyFont="1"/>
    <xf numFmtId="0" fontId="32" fillId="0" borderId="6" xfId="0" applyFont="1" applyFill="1" applyBorder="1"/>
    <xf numFmtId="0" fontId="33" fillId="0" borderId="0" xfId="0" applyFont="1"/>
    <xf numFmtId="0" fontId="2" fillId="0" borderId="0" xfId="0" applyFont="1"/>
    <xf numFmtId="0" fontId="31" fillId="0" borderId="0" xfId="0" applyFont="1" applyFill="1"/>
    <xf numFmtId="3" fontId="31" fillId="0" borderId="0" xfId="0" applyNumberFormat="1" applyFont="1" applyFill="1"/>
    <xf numFmtId="3" fontId="34" fillId="0" borderId="0" xfId="0" applyNumberFormat="1" applyFont="1" applyFill="1" applyBorder="1" applyAlignment="1">
      <alignment horizontal="right"/>
    </xf>
    <xf numFmtId="0" fontId="21" fillId="0" borderId="0" xfId="0" applyFont="1"/>
    <xf numFmtId="0" fontId="35" fillId="2" borderId="0" xfId="0" applyFont="1" applyFill="1"/>
    <xf numFmtId="3" fontId="31" fillId="0" borderId="0" xfId="0" applyNumberFormat="1" applyFont="1" applyBorder="1"/>
    <xf numFmtId="3" fontId="31" fillId="0" borderId="0" xfId="0" applyNumberFormat="1" applyFont="1"/>
    <xf numFmtId="0" fontId="20" fillId="0" borderId="0" xfId="0" applyFont="1"/>
    <xf numFmtId="0" fontId="20" fillId="0" borderId="0" xfId="0" applyFont="1" applyFill="1"/>
    <xf numFmtId="3" fontId="20" fillId="0" borderId="0" xfId="0" applyNumberFormat="1" applyFont="1" applyFill="1"/>
    <xf numFmtId="3" fontId="24" fillId="0" borderId="12" xfId="0" applyNumberFormat="1" applyFont="1" applyFill="1" applyBorder="1" applyAlignment="1">
      <alignment horizontal="right"/>
    </xf>
    <xf numFmtId="3" fontId="20" fillId="0" borderId="0" xfId="0" applyNumberFormat="1" applyFont="1" applyBorder="1"/>
    <xf numFmtId="3" fontId="36" fillId="0" borderId="0" xfId="0" applyNumberFormat="1" applyFont="1" applyFill="1" applyBorder="1" applyAlignment="1">
      <alignment horizontal="right"/>
    </xf>
    <xf numFmtId="0" fontId="23" fillId="0" borderId="0" xfId="0" applyFont="1" applyFill="1" applyBorder="1"/>
    <xf numFmtId="0" fontId="7" fillId="2" borderId="0" xfId="0" applyFont="1" applyFill="1" applyBorder="1"/>
    <xf numFmtId="0" fontId="29" fillId="0" borderId="0" xfId="0" applyFont="1" applyBorder="1"/>
    <xf numFmtId="3" fontId="8" fillId="2" borderId="0" xfId="0" applyNumberFormat="1" applyFont="1" applyFill="1" applyBorder="1"/>
    <xf numFmtId="3" fontId="20" fillId="0" borderId="0" xfId="0" applyNumberFormat="1" applyFont="1" applyFill="1" applyBorder="1"/>
    <xf numFmtId="9" fontId="29" fillId="0" borderId="0" xfId="0" applyNumberFormat="1" applyFont="1" applyAlignment="1">
      <alignment horizontal="left" indent="1"/>
    </xf>
    <xf numFmtId="3" fontId="21" fillId="0" borderId="0" xfId="0" applyNumberFormat="1" applyFont="1" applyFill="1" applyBorder="1"/>
    <xf numFmtId="0" fontId="20" fillId="0" borderId="13" xfId="0" applyFont="1" applyBorder="1" applyAlignment="1">
      <alignment horizontal="left"/>
    </xf>
    <xf numFmtId="9" fontId="29" fillId="0" borderId="13" xfId="0" applyNumberFormat="1" applyFont="1" applyBorder="1" applyAlignment="1">
      <alignment horizontal="left" indent="1"/>
    </xf>
    <xf numFmtId="3" fontId="20" fillId="0" borderId="13" xfId="0" applyNumberFormat="1" applyFont="1" applyFill="1" applyBorder="1"/>
    <xf numFmtId="168" fontId="0" fillId="0" borderId="0" xfId="0" applyNumberFormat="1"/>
    <xf numFmtId="0" fontId="1" fillId="5" borderId="0" xfId="0" applyFont="1" applyFill="1"/>
    <xf numFmtId="0" fontId="1" fillId="5" borderId="0" xfId="0" applyFont="1" applyFill="1" applyAlignment="1">
      <alignment horizontal="right"/>
    </xf>
    <xf numFmtId="4" fontId="8" fillId="0" borderId="0" xfId="0" applyNumberFormat="1" applyFont="1" applyFill="1"/>
    <xf numFmtId="0" fontId="15" fillId="5" borderId="0" xfId="0" applyFont="1" applyFill="1" applyAlignment="1">
      <alignment horizontal="right"/>
    </xf>
    <xf numFmtId="0" fontId="15" fillId="5" borderId="0" xfId="0" applyFont="1" applyFill="1"/>
    <xf numFmtId="169" fontId="37" fillId="0" borderId="0" xfId="0" applyNumberFormat="1" applyFont="1" applyBorder="1" applyAlignment="1">
      <alignment horizontal="left"/>
    </xf>
    <xf numFmtId="9" fontId="21" fillId="0" borderId="0" xfId="1" applyFont="1" applyBorder="1" applyAlignment="1">
      <alignment horizontal="left"/>
    </xf>
    <xf numFmtId="170" fontId="21" fillId="0" borderId="0" xfId="1" applyNumberFormat="1" applyFont="1" applyBorder="1" applyAlignment="1">
      <alignment horizontal="left"/>
    </xf>
    <xf numFmtId="9" fontId="21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3" fontId="38" fillId="0" borderId="0" xfId="0" applyNumberFormat="1" applyFont="1"/>
    <xf numFmtId="0" fontId="8" fillId="0" borderId="13" xfId="0" applyFont="1" applyBorder="1" applyAlignment="1">
      <alignment horizontal="left"/>
    </xf>
    <xf numFmtId="0" fontId="2" fillId="0" borderId="13" xfId="0" applyFont="1" applyBorder="1"/>
    <xf numFmtId="3" fontId="8" fillId="0" borderId="13" xfId="0" applyNumberFormat="1" applyFont="1" applyFill="1" applyBorder="1"/>
    <xf numFmtId="171" fontId="37" fillId="0" borderId="0" xfId="0" applyNumberFormat="1" applyFont="1" applyBorder="1" applyAlignment="1">
      <alignment horizontal="left"/>
    </xf>
    <xf numFmtId="9" fontId="30" fillId="0" borderId="0" xfId="0" applyNumberFormat="1" applyFont="1" applyAlignment="1">
      <alignment horizontal="left" indent="1"/>
    </xf>
    <xf numFmtId="3" fontId="8" fillId="0" borderId="0" xfId="0" applyNumberFormat="1" applyFont="1" applyFill="1"/>
    <xf numFmtId="172" fontId="37" fillId="0" borderId="0" xfId="0" applyNumberFormat="1" applyFont="1" applyBorder="1" applyAlignment="1">
      <alignment horizontal="left"/>
    </xf>
    <xf numFmtId="173" fontId="21" fillId="0" borderId="0" xfId="1" applyNumberFormat="1" applyFont="1" applyBorder="1" applyAlignment="1">
      <alignment horizontal="left"/>
    </xf>
    <xf numFmtId="174" fontId="37" fillId="0" borderId="0" xfId="0" applyNumberFormat="1" applyFont="1" applyBorder="1" applyAlignment="1">
      <alignment horizontal="left"/>
    </xf>
    <xf numFmtId="0" fontId="20" fillId="0" borderId="0" xfId="0" applyFont="1" applyBorder="1"/>
    <xf numFmtId="0" fontId="39" fillId="0" borderId="0" xfId="0" applyFont="1" applyBorder="1"/>
    <xf numFmtId="9" fontId="39" fillId="0" borderId="0" xfId="0" applyNumberFormat="1" applyFont="1" applyAlignment="1">
      <alignment horizontal="left" indent="1"/>
    </xf>
    <xf numFmtId="3" fontId="26" fillId="0" borderId="0" xfId="0" applyNumberFormat="1" applyFont="1" applyFill="1" applyBorder="1"/>
    <xf numFmtId="175" fontId="20" fillId="0" borderId="0" xfId="0" applyNumberFormat="1" applyFont="1" applyFill="1" applyBorder="1"/>
    <xf numFmtId="0" fontId="26" fillId="0" borderId="0" xfId="0" applyFont="1"/>
    <xf numFmtId="165" fontId="20" fillId="0" borderId="0" xfId="1" applyNumberFormat="1" applyFont="1"/>
    <xf numFmtId="0" fontId="5" fillId="0" borderId="0" xfId="0" applyFont="1" applyAlignment="1">
      <alignment horizontal="center"/>
    </xf>
    <xf numFmtId="0" fontId="2" fillId="4" borderId="0" xfId="2" applyFont="1" applyFill="1"/>
    <xf numFmtId="0" fontId="40" fillId="4" borderId="0" xfId="2" applyFill="1"/>
    <xf numFmtId="0" fontId="40" fillId="4" borderId="14" xfId="2" applyFill="1" applyBorder="1"/>
    <xf numFmtId="0" fontId="40" fillId="0" borderId="0" xfId="2" applyBorder="1"/>
    <xf numFmtId="0" fontId="40" fillId="0" borderId="15" xfId="2" applyBorder="1"/>
    <xf numFmtId="0" fontId="4" fillId="0" borderId="0" xfId="2" applyFont="1" applyAlignment="1">
      <alignment horizontal="left" indent="1"/>
    </xf>
    <xf numFmtId="0" fontId="40" fillId="0" borderId="0" xfId="2" applyAlignment="1">
      <alignment horizontal="left" indent="1"/>
    </xf>
    <xf numFmtId="0" fontId="8" fillId="0" borderId="0" xfId="2" applyFont="1" applyAlignment="1">
      <alignment horizontal="left" vertical="top" wrapText="1" indent="1"/>
    </xf>
    <xf numFmtId="0" fontId="40" fillId="0" borderId="16" xfId="2" applyBorder="1" applyAlignment="1">
      <alignment horizontal="left" indent="1"/>
    </xf>
    <xf numFmtId="0" fontId="40" fillId="0" borderId="0" xfId="2"/>
    <xf numFmtId="0" fontId="8" fillId="0" borderId="0" xfId="2" applyFont="1" applyAlignment="1">
      <alignment horizontal="left" indent="1"/>
    </xf>
    <xf numFmtId="0" fontId="8" fillId="0" borderId="0" xfId="2" quotePrefix="1" applyFont="1" applyAlignment="1">
      <alignment horizontal="left" indent="1"/>
    </xf>
    <xf numFmtId="0" fontId="8" fillId="0" borderId="0" xfId="2" applyFont="1"/>
  </cellXfs>
  <cellStyles count="3">
    <cellStyle name="Normal" xfId="0" builtinId="0"/>
    <cellStyle name="Normal 2" xfId="2"/>
    <cellStyle name="Procent" xfId="1" builtinId="5"/>
  </cellStyles>
  <dxfs count="147"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/>
        <i/>
        <condense val="0"/>
        <extend val="0"/>
        <color indexed="10"/>
      </font>
    </dxf>
    <dxf>
      <font>
        <condense val="0"/>
        <extend val="0"/>
        <color indexed="22"/>
      </font>
    </dxf>
    <dxf>
      <font>
        <b/>
        <i/>
        <condense val="0"/>
        <extend val="0"/>
        <color indexed="10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/>
        <i/>
        <condense val="0"/>
        <extend val="0"/>
        <color indexed="10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/>
        <i/>
        <condense val="0"/>
        <extend val="0"/>
        <color indexed="10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b/>
        <i/>
        <condense val="0"/>
        <extend val="0"/>
        <color indexed="10"/>
      </font>
    </dxf>
    <dxf>
      <font>
        <condense val="0"/>
        <extend val="0"/>
        <color indexed="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4137660</xdr:colOff>
      <xdr:row>27</xdr:row>
      <xdr:rowOff>7620</xdr:rowOff>
    </xdr:from>
    <xdr:to>
      <xdr:col>1</xdr:col>
      <xdr:colOff>5134695</xdr:colOff>
      <xdr:row>30</xdr:row>
      <xdr:rowOff>124970</xdr:rowOff>
    </xdr:to>
    <xdr:pic>
      <xdr:nvPicPr>
        <xdr:cNvPr id="2" name="Bildobjekt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90060" y="5600700"/>
          <a:ext cx="997035" cy="62027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evelopment%20model%20MULTI-USE%202017-02-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TIMING"/>
      <sheetName val="CASH_FLOW"/>
      <sheetName val="KEY_FIGURES"/>
      <sheetName val="DISTRIBUTIONS"/>
    </sheetNames>
    <sheetDataSet>
      <sheetData sheetId="0"/>
      <sheetData sheetId="1"/>
      <sheetData sheetId="2">
        <row r="1">
          <cell r="Q1" t="str">
            <v>Initial</v>
          </cell>
        </row>
        <row r="6">
          <cell r="D6" t="str">
            <v>Initial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>
    <tabColor theme="0"/>
  </sheetPr>
  <dimension ref="A1:C36"/>
  <sheetViews>
    <sheetView showGridLines="0" workbookViewId="0">
      <selection activeCell="B1" sqref="B1"/>
    </sheetView>
  </sheetViews>
  <sheetFormatPr defaultColWidth="0" defaultRowHeight="13.2" customHeight="1" zeroHeight="1" x14ac:dyDescent="0.25"/>
  <cols>
    <col min="1" max="1" width="2.21875" style="151" customWidth="1"/>
    <col min="2" max="2" width="78.33203125" style="151" customWidth="1"/>
    <col min="3" max="3" width="2.21875" style="151" customWidth="1"/>
    <col min="4" max="16384" width="8.88671875" style="151" hidden="1"/>
  </cols>
  <sheetData>
    <row r="1" spans="1:3" s="145" customFormat="1" x14ac:dyDescent="0.25">
      <c r="A1" s="142"/>
      <c r="B1" s="143"/>
      <c r="C1" s="144"/>
    </row>
    <row r="2" spans="1:3" s="145" customFormat="1" x14ac:dyDescent="0.25">
      <c r="A2" s="142"/>
      <c r="B2" s="146"/>
      <c r="C2" s="144"/>
    </row>
    <row r="3" spans="1:3" s="145" customFormat="1" ht="15" x14ac:dyDescent="0.25">
      <c r="A3" s="143"/>
      <c r="B3" s="147" t="s">
        <v>80</v>
      </c>
      <c r="C3" s="144"/>
    </row>
    <row r="4" spans="1:3" s="145" customFormat="1" x14ac:dyDescent="0.25">
      <c r="A4" s="143"/>
      <c r="B4" s="148"/>
      <c r="C4" s="144"/>
    </row>
    <row r="5" spans="1:3" s="145" customFormat="1" ht="21" customHeight="1" x14ac:dyDescent="0.25">
      <c r="A5" s="143"/>
      <c r="B5" s="149" t="s">
        <v>88</v>
      </c>
      <c r="C5" s="144"/>
    </row>
    <row r="6" spans="1:3" s="145" customFormat="1" ht="37.200000000000003" customHeight="1" x14ac:dyDescent="0.25">
      <c r="A6" s="143"/>
      <c r="B6" s="149" t="s">
        <v>81</v>
      </c>
      <c r="C6" s="144"/>
    </row>
    <row r="7" spans="1:3" s="145" customFormat="1" ht="37.200000000000003" customHeight="1" x14ac:dyDescent="0.25">
      <c r="A7" s="143"/>
      <c r="B7" s="149" t="s">
        <v>82</v>
      </c>
      <c r="C7" s="144"/>
    </row>
    <row r="8" spans="1:3" s="145" customFormat="1" x14ac:dyDescent="0.25">
      <c r="A8" s="143"/>
      <c r="B8" s="148"/>
      <c r="C8" s="144"/>
    </row>
    <row r="9" spans="1:3" s="145" customFormat="1" x14ac:dyDescent="0.25">
      <c r="A9" s="143"/>
      <c r="B9" s="150"/>
      <c r="C9" s="144"/>
    </row>
    <row r="10" spans="1:3" s="145" customFormat="1" x14ac:dyDescent="0.25">
      <c r="A10" s="143"/>
      <c r="B10" s="151"/>
      <c r="C10" s="144"/>
    </row>
    <row r="11" spans="1:3" s="145" customFormat="1" x14ac:dyDescent="0.25">
      <c r="A11" s="143"/>
      <c r="B11" s="151"/>
      <c r="C11" s="144"/>
    </row>
    <row r="12" spans="1:3" s="145" customFormat="1" x14ac:dyDescent="0.25">
      <c r="A12" s="143"/>
      <c r="B12" s="149"/>
      <c r="C12" s="144"/>
    </row>
    <row r="13" spans="1:3" s="145" customFormat="1" x14ac:dyDescent="0.25">
      <c r="A13" s="143"/>
      <c r="B13" s="149"/>
      <c r="C13" s="144"/>
    </row>
    <row r="14" spans="1:3" s="145" customFormat="1" x14ac:dyDescent="0.25">
      <c r="A14" s="143"/>
      <c r="B14" s="151"/>
      <c r="C14" s="144"/>
    </row>
    <row r="15" spans="1:3" s="145" customFormat="1" x14ac:dyDescent="0.25">
      <c r="A15" s="143"/>
      <c r="B15" s="151"/>
      <c r="C15" s="144"/>
    </row>
    <row r="16" spans="1:3" s="145" customFormat="1" x14ac:dyDescent="0.25">
      <c r="A16" s="143"/>
      <c r="B16" s="151"/>
      <c r="C16" s="144"/>
    </row>
    <row r="17" spans="1:3" s="145" customFormat="1" x14ac:dyDescent="0.25">
      <c r="A17" s="143"/>
      <c r="B17" s="151"/>
      <c r="C17" s="144"/>
    </row>
    <row r="18" spans="1:3" s="145" customFormat="1" x14ac:dyDescent="0.25">
      <c r="A18" s="143"/>
      <c r="B18" s="151"/>
      <c r="C18" s="144"/>
    </row>
    <row r="19" spans="1:3" s="145" customFormat="1" x14ac:dyDescent="0.25">
      <c r="A19" s="143"/>
      <c r="B19" s="151"/>
      <c r="C19" s="144"/>
    </row>
    <row r="20" spans="1:3" s="145" customFormat="1" x14ac:dyDescent="0.25">
      <c r="A20" s="143"/>
      <c r="B20" s="151"/>
      <c r="C20" s="144"/>
    </row>
    <row r="21" spans="1:3" s="145" customFormat="1" x14ac:dyDescent="0.25">
      <c r="A21" s="143"/>
      <c r="B21" s="151"/>
      <c r="C21" s="144"/>
    </row>
    <row r="22" spans="1:3" s="145" customFormat="1" x14ac:dyDescent="0.25">
      <c r="A22" s="143"/>
      <c r="B22" s="151"/>
      <c r="C22" s="144"/>
    </row>
    <row r="23" spans="1:3" s="145" customFormat="1" x14ac:dyDescent="0.25">
      <c r="A23" s="143"/>
      <c r="B23" s="151"/>
      <c r="C23" s="144"/>
    </row>
    <row r="24" spans="1:3" s="145" customFormat="1" x14ac:dyDescent="0.25">
      <c r="A24" s="143"/>
      <c r="B24" s="151"/>
      <c r="C24" s="144"/>
    </row>
    <row r="25" spans="1:3" s="145" customFormat="1" x14ac:dyDescent="0.25">
      <c r="A25" s="143"/>
      <c r="B25" s="151"/>
      <c r="C25" s="144"/>
    </row>
    <row r="26" spans="1:3" s="145" customFormat="1" x14ac:dyDescent="0.25">
      <c r="A26" s="143"/>
      <c r="B26" s="151"/>
      <c r="C26" s="144"/>
    </row>
    <row r="27" spans="1:3" s="145" customFormat="1" x14ac:dyDescent="0.25">
      <c r="A27" s="143"/>
      <c r="B27" s="152" t="s">
        <v>83</v>
      </c>
      <c r="C27" s="144"/>
    </row>
    <row r="28" spans="1:3" s="145" customFormat="1" x14ac:dyDescent="0.25">
      <c r="A28" s="143"/>
      <c r="B28" s="152" t="s">
        <v>84</v>
      </c>
      <c r="C28" s="144"/>
    </row>
    <row r="29" spans="1:3" s="145" customFormat="1" x14ac:dyDescent="0.25">
      <c r="A29" s="143"/>
      <c r="B29" s="152" t="s">
        <v>85</v>
      </c>
      <c r="C29" s="144"/>
    </row>
    <row r="30" spans="1:3" s="145" customFormat="1" x14ac:dyDescent="0.25">
      <c r="A30" s="143"/>
      <c r="B30" s="153" t="s">
        <v>86</v>
      </c>
      <c r="C30" s="144"/>
    </row>
    <row r="31" spans="1:3" s="145" customFormat="1" x14ac:dyDescent="0.25">
      <c r="A31" s="143"/>
      <c r="B31" s="152" t="s">
        <v>87</v>
      </c>
      <c r="C31" s="144"/>
    </row>
    <row r="32" spans="1:3" s="145" customFormat="1" x14ac:dyDescent="0.25">
      <c r="A32" s="143"/>
      <c r="B32" s="154"/>
      <c r="C32" s="144"/>
    </row>
    <row r="33" spans="1:3" s="145" customFormat="1" x14ac:dyDescent="0.25">
      <c r="A33" s="143"/>
      <c r="B33" s="154"/>
      <c r="C33" s="144"/>
    </row>
    <row r="34" spans="1:3" s="145" customFormat="1" x14ac:dyDescent="0.25">
      <c r="A34" s="143"/>
      <c r="B34" s="154"/>
      <c r="C34" s="144"/>
    </row>
    <row r="35" spans="1:3" s="145" customFormat="1" x14ac:dyDescent="0.25">
      <c r="A35" s="143"/>
      <c r="B35" s="151"/>
      <c r="C35" s="144"/>
    </row>
    <row r="36" spans="1:3" x14ac:dyDescent="0.25">
      <c r="A36" s="143"/>
      <c r="B36" s="143"/>
      <c r="C36" s="143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>
    <tabColor theme="4" tint="-0.499984740745262"/>
  </sheetPr>
  <dimension ref="B1:GR116"/>
  <sheetViews>
    <sheetView showGridLines="0" tabSelected="1" zoomScale="80" zoomScaleNormal="80" workbookViewId="0">
      <pane xSplit="2" topLeftCell="E1" activePane="topRight" state="frozen"/>
      <selection activeCell="A16" sqref="A16"/>
      <selection pane="topRight" activeCell="F1" sqref="F1"/>
    </sheetView>
  </sheetViews>
  <sheetFormatPr defaultColWidth="8.77734375" defaultRowHeight="13.2" outlineLevelRow="1" outlineLevelCol="1" x14ac:dyDescent="0.25"/>
  <cols>
    <col min="1" max="1" width="2.33203125" customWidth="1"/>
    <col min="2" max="2" width="29.21875" customWidth="1"/>
    <col min="3" max="12" width="13.6640625" customWidth="1"/>
    <col min="13" max="13" width="1.21875" customWidth="1"/>
    <col min="14" max="14" width="10.21875" customWidth="1"/>
    <col min="16" max="16" width="1.5546875" customWidth="1"/>
    <col min="17" max="17" width="10.6640625" customWidth="1" outlineLevel="1"/>
    <col min="18" max="54" width="9.88671875" customWidth="1" outlineLevel="1"/>
    <col min="55" max="55" width="10.5546875" customWidth="1" outlineLevel="1"/>
    <col min="56" max="101" width="9.88671875" customWidth="1" outlineLevel="1"/>
    <col min="102" max="102" width="8.77734375" customWidth="1" outlineLevel="1"/>
  </cols>
  <sheetData>
    <row r="1" spans="2:200" ht="17.399999999999999" x14ac:dyDescent="0.3">
      <c r="B1" s="1" t="s">
        <v>0</v>
      </c>
      <c r="C1" s="2"/>
      <c r="D1" s="2"/>
      <c r="K1" s="3" t="s">
        <v>1</v>
      </c>
      <c r="L1" s="4">
        <v>43466</v>
      </c>
      <c r="N1" s="141" t="s">
        <v>79</v>
      </c>
      <c r="P1" s="5"/>
    </row>
    <row r="2" spans="2:200" x14ac:dyDescent="0.25">
      <c r="P2" s="5"/>
    </row>
    <row r="3" spans="2:200" x14ac:dyDescent="0.25">
      <c r="B3" s="6" t="s">
        <v>2</v>
      </c>
      <c r="C3" s="6"/>
      <c r="D3" s="6"/>
      <c r="E3" s="7"/>
      <c r="F3" s="7"/>
      <c r="G3" s="7"/>
      <c r="H3" s="7"/>
      <c r="I3" s="7"/>
      <c r="J3" s="7"/>
      <c r="K3" s="7"/>
      <c r="L3" s="7"/>
      <c r="P3" s="5"/>
    </row>
    <row r="4" spans="2:200" ht="25.8" customHeight="1" x14ac:dyDescent="0.25">
      <c r="B4" s="8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  <c r="L4" s="9" t="s">
        <v>13</v>
      </c>
      <c r="P4" s="5"/>
    </row>
    <row r="5" spans="2:200" x14ac:dyDescent="0.25">
      <c r="B5" s="10" t="s">
        <v>14</v>
      </c>
      <c r="C5" s="11">
        <v>0</v>
      </c>
      <c r="D5" s="12" t="s">
        <v>15</v>
      </c>
      <c r="E5" s="13">
        <v>0</v>
      </c>
      <c r="F5" s="13">
        <v>0</v>
      </c>
      <c r="G5" s="14">
        <f>-N28-N36</f>
        <v>0</v>
      </c>
      <c r="H5" s="15">
        <f>IFERROR(G5/SUM($G$5:$G$7),0)</f>
        <v>0</v>
      </c>
      <c r="I5" s="12" t="s">
        <v>15</v>
      </c>
      <c r="J5" s="14">
        <f>SUM(D22:L22)</f>
        <v>0</v>
      </c>
      <c r="K5" s="14">
        <f>MAX(Q24:CW24)</f>
        <v>0</v>
      </c>
      <c r="L5" s="12" t="s">
        <v>15</v>
      </c>
      <c r="P5" s="5"/>
    </row>
    <row r="6" spans="2:200" x14ac:dyDescent="0.25">
      <c r="B6" s="16" t="s">
        <v>16</v>
      </c>
      <c r="C6" s="17">
        <f>(1-C5)*D6</f>
        <v>0.8</v>
      </c>
      <c r="D6" s="11">
        <v>0.8</v>
      </c>
      <c r="E6" s="18" t="s">
        <v>15</v>
      </c>
      <c r="F6" s="19" t="s">
        <v>17</v>
      </c>
      <c r="G6" s="20">
        <f>SUM(D46:M46)</f>
        <v>5282038.372459311</v>
      </c>
      <c r="H6" s="15">
        <f>IFERROR(G6/SUM($G$5:$G$7),0)</f>
        <v>0.71378896925125823</v>
      </c>
      <c r="I6" s="15">
        <f>G6/SUM($G$6:$G$7)</f>
        <v>0.71378896925125823</v>
      </c>
      <c r="J6" s="20">
        <f>SUM(D42:L42)</f>
        <v>15200000</v>
      </c>
      <c r="K6" s="14">
        <f>MAX(Q44:CW44)</f>
        <v>15200000</v>
      </c>
      <c r="L6" s="21">
        <f>(G6+J6)/J6</f>
        <v>1.3475025245039021</v>
      </c>
      <c r="P6" s="5"/>
    </row>
    <row r="7" spans="2:200" x14ac:dyDescent="0.25">
      <c r="B7" s="16" t="s">
        <v>18</v>
      </c>
      <c r="C7" s="17">
        <f>(1-C5)*D7</f>
        <v>0.2</v>
      </c>
      <c r="D7" s="11">
        <v>0.2</v>
      </c>
      <c r="E7" s="22" t="s">
        <v>15</v>
      </c>
      <c r="F7" s="19" t="s">
        <v>17</v>
      </c>
      <c r="G7" s="20">
        <f>SUM(D55:L55)</f>
        <v>2117961.627540689</v>
      </c>
      <c r="H7" s="15">
        <f>IFERROR(G7/SUM($G$5:$G$7),0)</f>
        <v>0.28621103074874177</v>
      </c>
      <c r="I7" s="15">
        <f>G7/SUM($G$6:$G$7)</f>
        <v>0.28621103074874177</v>
      </c>
      <c r="J7" s="20">
        <f>SUM(D51:L51)</f>
        <v>3800000</v>
      </c>
      <c r="K7" s="14">
        <f>MAX(Q53:CW53)</f>
        <v>3800000</v>
      </c>
      <c r="L7" s="21">
        <f>(G7+J7)/J7</f>
        <v>1.5573583230370234</v>
      </c>
      <c r="P7" s="5"/>
    </row>
    <row r="8" spans="2:200" x14ac:dyDescent="0.25">
      <c r="B8" s="23"/>
      <c r="C8" s="24"/>
      <c r="D8" s="24"/>
      <c r="E8" s="25"/>
      <c r="F8" s="25"/>
      <c r="G8" s="26"/>
      <c r="H8" s="26"/>
      <c r="I8" s="26"/>
      <c r="J8" s="26"/>
      <c r="K8" s="26"/>
      <c r="L8" s="26"/>
      <c r="P8" s="5"/>
    </row>
    <row r="9" spans="2:200" ht="25.8" customHeight="1" x14ac:dyDescent="0.25">
      <c r="B9" s="27" t="s">
        <v>17</v>
      </c>
      <c r="C9" s="28" t="s">
        <v>19</v>
      </c>
      <c r="D9" s="28" t="s">
        <v>20</v>
      </c>
      <c r="E9" s="28" t="s">
        <v>21</v>
      </c>
      <c r="F9" s="28" t="s">
        <v>22</v>
      </c>
      <c r="G9" s="28" t="s">
        <v>23</v>
      </c>
      <c r="H9" s="28"/>
      <c r="I9" s="28"/>
      <c r="J9" s="28"/>
      <c r="K9" s="28"/>
      <c r="L9" s="28"/>
      <c r="P9" s="5"/>
    </row>
    <row r="10" spans="2:200" x14ac:dyDescent="0.25">
      <c r="B10" s="10" t="s">
        <v>25</v>
      </c>
      <c r="C10" s="29">
        <v>0</v>
      </c>
      <c r="D10" s="30">
        <v>0.1</v>
      </c>
      <c r="E10" s="30">
        <v>0</v>
      </c>
      <c r="F10" s="29">
        <f>(1-E10)*$D$6</f>
        <v>0.8</v>
      </c>
      <c r="G10" s="29">
        <f>1-F10</f>
        <v>0.19999999999999996</v>
      </c>
      <c r="H10" s="31"/>
      <c r="I10" s="31"/>
      <c r="J10" s="31"/>
      <c r="K10" s="31"/>
      <c r="L10" s="31"/>
      <c r="P10" s="5"/>
    </row>
    <row r="11" spans="2:200" x14ac:dyDescent="0.25">
      <c r="B11" s="10" t="s">
        <v>26</v>
      </c>
      <c r="C11" s="29">
        <f>D10</f>
        <v>0.1</v>
      </c>
      <c r="D11" s="30">
        <v>0.15</v>
      </c>
      <c r="E11" s="30">
        <v>0.12</v>
      </c>
      <c r="F11" s="29">
        <f>(1-E11)*$D$6</f>
        <v>0.70400000000000007</v>
      </c>
      <c r="G11" s="29">
        <f>1-F11</f>
        <v>0.29599999999999993</v>
      </c>
      <c r="H11" s="31"/>
      <c r="I11" s="31"/>
      <c r="J11" s="31"/>
      <c r="K11" s="31"/>
      <c r="L11" s="31"/>
      <c r="P11" s="5"/>
    </row>
    <row r="12" spans="2:200" x14ac:dyDescent="0.25">
      <c r="B12" s="10" t="s">
        <v>27</v>
      </c>
      <c r="C12" s="29">
        <f>D11</f>
        <v>0.15</v>
      </c>
      <c r="D12" s="30">
        <v>0.2</v>
      </c>
      <c r="E12" s="30">
        <v>0.15</v>
      </c>
      <c r="F12" s="29">
        <f>(1-E12)*$D$6</f>
        <v>0.68</v>
      </c>
      <c r="G12" s="29">
        <f>1-F12</f>
        <v>0.31999999999999995</v>
      </c>
      <c r="H12" s="31"/>
      <c r="I12" s="31"/>
      <c r="J12" s="31"/>
      <c r="K12" s="31"/>
      <c r="L12" s="31"/>
      <c r="P12" s="5"/>
    </row>
    <row r="13" spans="2:200" x14ac:dyDescent="0.25">
      <c r="B13" s="10" t="s">
        <v>28</v>
      </c>
      <c r="C13" s="29">
        <f>D12</f>
        <v>0.2</v>
      </c>
      <c r="D13" s="32" t="s">
        <v>15</v>
      </c>
      <c r="E13" s="30">
        <v>0.2</v>
      </c>
      <c r="F13" s="29">
        <f>(1-E13)*$D$6</f>
        <v>0.64000000000000012</v>
      </c>
      <c r="G13" s="29">
        <f>1-F13</f>
        <v>0.35999999999999988</v>
      </c>
      <c r="H13" s="31"/>
      <c r="I13" s="31"/>
      <c r="J13" s="31"/>
      <c r="K13" s="31"/>
      <c r="L13" s="31"/>
      <c r="P13" s="5"/>
    </row>
    <row r="14" spans="2:200" x14ac:dyDescent="0.25">
      <c r="P14" s="5"/>
      <c r="Q14" s="33">
        <v>0</v>
      </c>
      <c r="R14" s="33">
        <v>1</v>
      </c>
      <c r="S14" s="33">
        <v>2</v>
      </c>
      <c r="T14" s="33">
        <v>3</v>
      </c>
      <c r="U14" s="33">
        <v>4</v>
      </c>
      <c r="V14" s="33">
        <v>5</v>
      </c>
      <c r="W14" s="33">
        <v>6</v>
      </c>
      <c r="X14" s="33">
        <v>7</v>
      </c>
      <c r="Y14" s="33">
        <v>8</v>
      </c>
      <c r="Z14" s="33">
        <v>9</v>
      </c>
      <c r="AA14" s="33">
        <v>10</v>
      </c>
      <c r="AB14" s="33">
        <v>11</v>
      </c>
      <c r="AC14" s="33">
        <v>12</v>
      </c>
      <c r="AD14" s="33">
        <v>13</v>
      </c>
      <c r="AE14" s="33">
        <v>14</v>
      </c>
      <c r="AF14" s="33">
        <v>15</v>
      </c>
      <c r="AG14" s="33">
        <v>16</v>
      </c>
      <c r="AH14" s="33">
        <v>17</v>
      </c>
      <c r="AI14" s="33">
        <v>18</v>
      </c>
      <c r="AJ14" s="33">
        <v>19</v>
      </c>
      <c r="AK14" s="33">
        <v>20</v>
      </c>
      <c r="AL14" s="33">
        <v>21</v>
      </c>
      <c r="AM14" s="33">
        <v>22</v>
      </c>
      <c r="AN14" s="33">
        <v>23</v>
      </c>
      <c r="AO14" s="33">
        <v>24</v>
      </c>
      <c r="AP14" s="33">
        <v>25</v>
      </c>
      <c r="AQ14" s="33">
        <v>26</v>
      </c>
      <c r="AR14" s="33">
        <v>27</v>
      </c>
      <c r="AS14" s="33">
        <v>28</v>
      </c>
      <c r="AT14" s="33">
        <v>29</v>
      </c>
      <c r="AU14" s="33">
        <v>30</v>
      </c>
      <c r="AV14" s="33">
        <v>31</v>
      </c>
      <c r="AW14" s="33">
        <v>32</v>
      </c>
      <c r="AX14" s="33">
        <v>33</v>
      </c>
      <c r="AY14" s="33">
        <v>34</v>
      </c>
      <c r="AZ14" s="33">
        <v>35</v>
      </c>
      <c r="BA14" s="33">
        <v>36</v>
      </c>
      <c r="BB14" s="33">
        <v>37</v>
      </c>
      <c r="BC14" s="33">
        <v>38</v>
      </c>
      <c r="BD14" s="33">
        <v>39</v>
      </c>
      <c r="BE14" s="33">
        <v>40</v>
      </c>
      <c r="BF14" s="33">
        <v>41</v>
      </c>
      <c r="BG14" s="33">
        <v>42</v>
      </c>
      <c r="BH14" s="33">
        <v>43</v>
      </c>
      <c r="BI14" s="33">
        <v>44</v>
      </c>
      <c r="BJ14" s="33">
        <v>45</v>
      </c>
      <c r="BK14" s="33">
        <v>46</v>
      </c>
      <c r="BL14" s="33">
        <v>47</v>
      </c>
      <c r="BM14" s="33">
        <v>48</v>
      </c>
      <c r="BN14" s="33">
        <v>49</v>
      </c>
      <c r="BO14" s="33">
        <v>50</v>
      </c>
      <c r="BP14" s="33">
        <v>51</v>
      </c>
      <c r="BQ14" s="33">
        <v>52</v>
      </c>
      <c r="BR14" s="33">
        <v>53</v>
      </c>
      <c r="BS14" s="33">
        <v>54</v>
      </c>
      <c r="BT14" s="33">
        <v>55</v>
      </c>
      <c r="BU14" s="33">
        <v>56</v>
      </c>
      <c r="BV14" s="33">
        <v>57</v>
      </c>
      <c r="BW14" s="33">
        <v>58</v>
      </c>
      <c r="BX14" s="33">
        <v>59</v>
      </c>
      <c r="BY14" s="33">
        <v>60</v>
      </c>
      <c r="BZ14" s="33">
        <v>61</v>
      </c>
      <c r="CA14" s="33">
        <v>62</v>
      </c>
      <c r="CB14" s="33">
        <v>63</v>
      </c>
      <c r="CC14" s="33">
        <v>64</v>
      </c>
      <c r="CD14" s="33">
        <v>65</v>
      </c>
      <c r="CE14" s="33">
        <v>66</v>
      </c>
      <c r="CF14" s="33">
        <v>67</v>
      </c>
      <c r="CG14" s="33">
        <v>68</v>
      </c>
      <c r="CH14" s="33">
        <v>69</v>
      </c>
      <c r="CI14" s="33">
        <v>70</v>
      </c>
      <c r="CJ14" s="33">
        <v>71</v>
      </c>
      <c r="CK14" s="33">
        <v>72</v>
      </c>
      <c r="CL14" s="33">
        <v>73</v>
      </c>
      <c r="CM14" s="33">
        <v>74</v>
      </c>
      <c r="CN14" s="33">
        <v>75</v>
      </c>
      <c r="CO14" s="33">
        <v>76</v>
      </c>
      <c r="CP14" s="33">
        <v>77</v>
      </c>
      <c r="CQ14" s="33">
        <v>78</v>
      </c>
      <c r="CR14" s="33">
        <v>79</v>
      </c>
      <c r="CS14" s="33">
        <v>80</v>
      </c>
      <c r="CT14" s="33">
        <v>81</v>
      </c>
      <c r="CU14" s="33">
        <v>82</v>
      </c>
      <c r="CV14" s="33">
        <v>83</v>
      </c>
      <c r="CW14" s="33">
        <v>84</v>
      </c>
    </row>
    <row r="15" spans="2:200" x14ac:dyDescent="0.25">
      <c r="B15" s="6" t="s">
        <v>29</v>
      </c>
      <c r="C15" s="6"/>
      <c r="D15" s="34" t="str">
        <f>[1]CASH_FLOW!D6</f>
        <v>Initial</v>
      </c>
      <c r="E15" s="34">
        <f>YEAR(L1)</f>
        <v>2019</v>
      </c>
      <c r="F15" s="34">
        <f>E15+1</f>
        <v>2020</v>
      </c>
      <c r="G15" s="34">
        <f t="shared" ref="G15:L15" si="0">F15+1</f>
        <v>2021</v>
      </c>
      <c r="H15" s="34">
        <f t="shared" si="0"/>
        <v>2022</v>
      </c>
      <c r="I15" s="34">
        <f t="shared" si="0"/>
        <v>2023</v>
      </c>
      <c r="J15" s="34">
        <f t="shared" si="0"/>
        <v>2024</v>
      </c>
      <c r="K15" s="34">
        <f t="shared" si="0"/>
        <v>2025</v>
      </c>
      <c r="L15" s="34">
        <f t="shared" si="0"/>
        <v>2026</v>
      </c>
      <c r="N15" s="35"/>
      <c r="O15" s="36"/>
      <c r="P15" s="5"/>
      <c r="Q15" s="37" t="s">
        <v>33</v>
      </c>
      <c r="R15" s="38">
        <f>YEAR(R19)</f>
        <v>2019</v>
      </c>
      <c r="S15" s="38">
        <f t="shared" ref="S15:CD15" si="1">YEAR(S19)</f>
        <v>2019</v>
      </c>
      <c r="T15" s="38">
        <f t="shared" si="1"/>
        <v>2019</v>
      </c>
      <c r="U15" s="38">
        <f t="shared" si="1"/>
        <v>2019</v>
      </c>
      <c r="V15" s="38">
        <f t="shared" si="1"/>
        <v>2019</v>
      </c>
      <c r="W15" s="38">
        <f t="shared" si="1"/>
        <v>2019</v>
      </c>
      <c r="X15" s="38">
        <f t="shared" si="1"/>
        <v>2019</v>
      </c>
      <c r="Y15" s="38">
        <f t="shared" si="1"/>
        <v>2019</v>
      </c>
      <c r="Z15" s="38">
        <f t="shared" si="1"/>
        <v>2019</v>
      </c>
      <c r="AA15" s="38">
        <f t="shared" si="1"/>
        <v>2019</v>
      </c>
      <c r="AB15" s="38">
        <f t="shared" si="1"/>
        <v>2019</v>
      </c>
      <c r="AC15" s="38">
        <f t="shared" si="1"/>
        <v>2019</v>
      </c>
      <c r="AD15" s="38">
        <f t="shared" si="1"/>
        <v>2020</v>
      </c>
      <c r="AE15" s="38">
        <f t="shared" si="1"/>
        <v>2020</v>
      </c>
      <c r="AF15" s="38">
        <f t="shared" si="1"/>
        <v>2020</v>
      </c>
      <c r="AG15" s="38">
        <f t="shared" si="1"/>
        <v>2020</v>
      </c>
      <c r="AH15" s="38">
        <f t="shared" si="1"/>
        <v>2020</v>
      </c>
      <c r="AI15" s="38">
        <f t="shared" si="1"/>
        <v>2020</v>
      </c>
      <c r="AJ15" s="38">
        <f t="shared" si="1"/>
        <v>2020</v>
      </c>
      <c r="AK15" s="38">
        <f t="shared" si="1"/>
        <v>2020</v>
      </c>
      <c r="AL15" s="38">
        <f t="shared" si="1"/>
        <v>2020</v>
      </c>
      <c r="AM15" s="38">
        <f t="shared" si="1"/>
        <v>2020</v>
      </c>
      <c r="AN15" s="38">
        <f t="shared" si="1"/>
        <v>2020</v>
      </c>
      <c r="AO15" s="38">
        <f t="shared" si="1"/>
        <v>2020</v>
      </c>
      <c r="AP15" s="38">
        <f t="shared" si="1"/>
        <v>2021</v>
      </c>
      <c r="AQ15" s="38">
        <f t="shared" si="1"/>
        <v>2021</v>
      </c>
      <c r="AR15" s="38">
        <f t="shared" si="1"/>
        <v>2021</v>
      </c>
      <c r="AS15" s="38">
        <f t="shared" si="1"/>
        <v>2021</v>
      </c>
      <c r="AT15" s="38">
        <f t="shared" si="1"/>
        <v>2021</v>
      </c>
      <c r="AU15" s="38">
        <f t="shared" si="1"/>
        <v>2021</v>
      </c>
      <c r="AV15" s="38">
        <f t="shared" si="1"/>
        <v>2021</v>
      </c>
      <c r="AW15" s="38">
        <f t="shared" si="1"/>
        <v>2021</v>
      </c>
      <c r="AX15" s="38">
        <f t="shared" si="1"/>
        <v>2021</v>
      </c>
      <c r="AY15" s="38">
        <f t="shared" si="1"/>
        <v>2021</v>
      </c>
      <c r="AZ15" s="38">
        <f t="shared" si="1"/>
        <v>2021</v>
      </c>
      <c r="BA15" s="38">
        <f t="shared" si="1"/>
        <v>2021</v>
      </c>
      <c r="BB15" s="38">
        <f t="shared" si="1"/>
        <v>2022</v>
      </c>
      <c r="BC15" s="38">
        <f t="shared" si="1"/>
        <v>2022</v>
      </c>
      <c r="BD15" s="38">
        <f t="shared" si="1"/>
        <v>2022</v>
      </c>
      <c r="BE15" s="38">
        <f t="shared" si="1"/>
        <v>2022</v>
      </c>
      <c r="BF15" s="38">
        <f t="shared" si="1"/>
        <v>2022</v>
      </c>
      <c r="BG15" s="38">
        <f t="shared" si="1"/>
        <v>2022</v>
      </c>
      <c r="BH15" s="38">
        <f t="shared" si="1"/>
        <v>2022</v>
      </c>
      <c r="BI15" s="38">
        <f t="shared" si="1"/>
        <v>2022</v>
      </c>
      <c r="BJ15" s="38">
        <f t="shared" si="1"/>
        <v>2022</v>
      </c>
      <c r="BK15" s="38">
        <f t="shared" si="1"/>
        <v>2022</v>
      </c>
      <c r="BL15" s="38">
        <f t="shared" si="1"/>
        <v>2022</v>
      </c>
      <c r="BM15" s="38">
        <f t="shared" si="1"/>
        <v>2022</v>
      </c>
      <c r="BN15" s="38">
        <f t="shared" si="1"/>
        <v>2023</v>
      </c>
      <c r="BO15" s="38">
        <f t="shared" si="1"/>
        <v>2023</v>
      </c>
      <c r="BP15" s="38">
        <f t="shared" si="1"/>
        <v>2023</v>
      </c>
      <c r="BQ15" s="38">
        <f t="shared" si="1"/>
        <v>2023</v>
      </c>
      <c r="BR15" s="38">
        <f t="shared" si="1"/>
        <v>2023</v>
      </c>
      <c r="BS15" s="38">
        <f t="shared" si="1"/>
        <v>2023</v>
      </c>
      <c r="BT15" s="38">
        <f t="shared" si="1"/>
        <v>2023</v>
      </c>
      <c r="BU15" s="38">
        <f t="shared" si="1"/>
        <v>2023</v>
      </c>
      <c r="BV15" s="38">
        <f t="shared" si="1"/>
        <v>2023</v>
      </c>
      <c r="BW15" s="38">
        <f t="shared" si="1"/>
        <v>2023</v>
      </c>
      <c r="BX15" s="38">
        <f t="shared" si="1"/>
        <v>2023</v>
      </c>
      <c r="BY15" s="38">
        <f t="shared" si="1"/>
        <v>2023</v>
      </c>
      <c r="BZ15" s="38">
        <f t="shared" si="1"/>
        <v>2024</v>
      </c>
      <c r="CA15" s="38">
        <f t="shared" si="1"/>
        <v>2024</v>
      </c>
      <c r="CB15" s="38">
        <f t="shared" si="1"/>
        <v>2024</v>
      </c>
      <c r="CC15" s="38">
        <f t="shared" si="1"/>
        <v>2024</v>
      </c>
      <c r="CD15" s="38">
        <f t="shared" si="1"/>
        <v>2024</v>
      </c>
      <c r="CE15" s="38">
        <f t="shared" ref="CE15:CW15" si="2">YEAR(CE19)</f>
        <v>2024</v>
      </c>
      <c r="CF15" s="38">
        <f t="shared" si="2"/>
        <v>2024</v>
      </c>
      <c r="CG15" s="38">
        <f t="shared" si="2"/>
        <v>2024</v>
      </c>
      <c r="CH15" s="38">
        <f t="shared" si="2"/>
        <v>2024</v>
      </c>
      <c r="CI15" s="38">
        <f t="shared" si="2"/>
        <v>2024</v>
      </c>
      <c r="CJ15" s="38">
        <f t="shared" si="2"/>
        <v>2024</v>
      </c>
      <c r="CK15" s="38">
        <f t="shared" si="2"/>
        <v>2024</v>
      </c>
      <c r="CL15" s="38">
        <f t="shared" si="2"/>
        <v>2025</v>
      </c>
      <c r="CM15" s="38">
        <f t="shared" si="2"/>
        <v>2025</v>
      </c>
      <c r="CN15" s="38">
        <f t="shared" si="2"/>
        <v>2025</v>
      </c>
      <c r="CO15" s="38">
        <f t="shared" si="2"/>
        <v>2025</v>
      </c>
      <c r="CP15" s="38">
        <f t="shared" si="2"/>
        <v>2025</v>
      </c>
      <c r="CQ15" s="38">
        <f t="shared" si="2"/>
        <v>2025</v>
      </c>
      <c r="CR15" s="38">
        <f t="shared" si="2"/>
        <v>2025</v>
      </c>
      <c r="CS15" s="38">
        <f t="shared" si="2"/>
        <v>2025</v>
      </c>
      <c r="CT15" s="38">
        <f t="shared" si="2"/>
        <v>2025</v>
      </c>
      <c r="CU15" s="38">
        <f t="shared" si="2"/>
        <v>2025</v>
      </c>
      <c r="CV15" s="38">
        <f t="shared" si="2"/>
        <v>2025</v>
      </c>
      <c r="CW15" s="38">
        <f t="shared" si="2"/>
        <v>2025</v>
      </c>
      <c r="CX15" s="39"/>
      <c r="CY15" s="39"/>
      <c r="CZ15" s="39"/>
      <c r="DA15" s="39"/>
      <c r="DB15" s="39"/>
      <c r="DC15" s="39"/>
      <c r="DD15" s="39"/>
      <c r="DE15" s="39"/>
      <c r="DF15" s="39"/>
      <c r="DG15" s="39"/>
      <c r="DH15" s="39"/>
      <c r="DI15" s="39"/>
      <c r="DJ15" s="39"/>
      <c r="DK15" s="39"/>
      <c r="DL15" s="39"/>
      <c r="DM15" s="39"/>
      <c r="DN15" s="39"/>
      <c r="DO15" s="39"/>
      <c r="DP15" s="39"/>
      <c r="DQ15" s="39"/>
      <c r="DR15" s="39"/>
      <c r="DS15" s="39"/>
      <c r="DT15" s="39"/>
      <c r="DU15" s="39"/>
      <c r="DV15" s="39"/>
      <c r="DW15" s="39"/>
      <c r="DX15" s="39"/>
      <c r="DY15" s="39"/>
      <c r="DZ15" s="39"/>
      <c r="EA15" s="39"/>
      <c r="EB15" s="39"/>
      <c r="EC15" s="39"/>
      <c r="ED15" s="39"/>
      <c r="EE15" s="39"/>
      <c r="EF15" s="39"/>
      <c r="EG15" s="39"/>
      <c r="EH15" s="39"/>
      <c r="EI15" s="39"/>
      <c r="EJ15" s="39"/>
      <c r="EK15" s="39"/>
      <c r="EL15" s="39"/>
      <c r="EM15" s="39"/>
      <c r="EN15" s="39"/>
      <c r="EO15" s="39"/>
      <c r="EP15" s="39"/>
      <c r="EQ15" s="39"/>
      <c r="ER15" s="39"/>
      <c r="ES15" s="39"/>
      <c r="ET15" s="39"/>
      <c r="EU15" s="39"/>
      <c r="EV15" s="39"/>
      <c r="EW15" s="39"/>
      <c r="EX15" s="39"/>
      <c r="EY15" s="39"/>
      <c r="EZ15" s="39"/>
      <c r="FA15" s="39"/>
      <c r="FB15" s="39"/>
      <c r="FC15" s="39"/>
      <c r="FD15" s="39"/>
      <c r="FE15" s="39"/>
      <c r="FF15" s="39"/>
      <c r="FG15" s="39"/>
      <c r="FH15" s="39"/>
      <c r="FI15" s="39"/>
      <c r="FJ15" s="39"/>
      <c r="FK15" s="39"/>
      <c r="FL15" s="39"/>
      <c r="FM15" s="39"/>
      <c r="FN15" s="39"/>
      <c r="FO15" s="39"/>
      <c r="FP15" s="39"/>
      <c r="FQ15" s="39"/>
      <c r="FR15" s="39"/>
      <c r="FS15" s="39"/>
      <c r="FT15" s="39"/>
      <c r="FU15" s="39"/>
      <c r="FV15" s="39"/>
      <c r="FW15" s="39"/>
      <c r="FX15" s="39"/>
      <c r="FY15" s="39"/>
      <c r="FZ15" s="39"/>
      <c r="GA15" s="39"/>
      <c r="GB15" s="39"/>
      <c r="GC15" s="39"/>
      <c r="GD15" s="39"/>
      <c r="GE15" s="39"/>
      <c r="GF15" s="39"/>
      <c r="GG15" s="39"/>
      <c r="GH15" s="39"/>
      <c r="GI15" s="39"/>
      <c r="GJ15" s="39"/>
      <c r="GK15" s="39"/>
      <c r="GL15" s="39"/>
      <c r="GM15" s="39"/>
      <c r="GN15" s="39"/>
      <c r="GO15" s="39"/>
      <c r="GP15" s="39"/>
      <c r="GQ15" s="39"/>
      <c r="GR15" s="39"/>
    </row>
    <row r="16" spans="2:200" ht="6" customHeight="1" x14ac:dyDescent="0.25">
      <c r="B16" s="39"/>
      <c r="C16" s="39"/>
      <c r="D16" s="39"/>
      <c r="E16" s="40"/>
      <c r="F16" s="41"/>
      <c r="G16" s="41"/>
      <c r="H16" s="41"/>
      <c r="I16" s="41"/>
      <c r="J16" s="41"/>
      <c r="K16" s="41"/>
      <c r="L16" s="41"/>
      <c r="N16" s="42"/>
      <c r="O16" s="43"/>
      <c r="P16" s="5"/>
      <c r="Q16" s="39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39"/>
      <c r="CY16" s="39"/>
      <c r="CZ16" s="39"/>
      <c r="DA16" s="39"/>
      <c r="DB16" s="39"/>
      <c r="DC16" s="39"/>
      <c r="DD16" s="39"/>
      <c r="DE16" s="39"/>
      <c r="DF16" s="39"/>
      <c r="DG16" s="39"/>
      <c r="DH16" s="39"/>
      <c r="DI16" s="39"/>
      <c r="DJ16" s="39"/>
      <c r="DK16" s="39"/>
      <c r="DL16" s="39"/>
      <c r="DM16" s="39"/>
      <c r="DN16" s="39"/>
      <c r="DO16" s="39"/>
      <c r="DP16" s="39"/>
      <c r="DQ16" s="39"/>
      <c r="DR16" s="39"/>
      <c r="DS16" s="39"/>
      <c r="DT16" s="39"/>
      <c r="DU16" s="39"/>
      <c r="DV16" s="39"/>
      <c r="DW16" s="39"/>
      <c r="DX16" s="39"/>
      <c r="DY16" s="39"/>
      <c r="DZ16" s="39"/>
      <c r="EA16" s="39"/>
      <c r="EB16" s="39"/>
      <c r="EC16" s="39"/>
      <c r="ED16" s="39"/>
      <c r="EE16" s="39"/>
      <c r="EF16" s="39"/>
      <c r="EG16" s="39"/>
      <c r="EH16" s="39"/>
      <c r="EI16" s="39"/>
      <c r="EJ16" s="39"/>
      <c r="EK16" s="39"/>
      <c r="EL16" s="39"/>
      <c r="EM16" s="39"/>
      <c r="EN16" s="39"/>
      <c r="EO16" s="39"/>
      <c r="EP16" s="39"/>
      <c r="EQ16" s="39"/>
      <c r="ER16" s="39"/>
      <c r="ES16" s="39"/>
      <c r="ET16" s="39"/>
      <c r="EU16" s="39"/>
      <c r="EV16" s="39"/>
      <c r="EW16" s="39"/>
      <c r="EX16" s="39"/>
      <c r="EY16" s="39"/>
      <c r="EZ16" s="39"/>
      <c r="FA16" s="39"/>
      <c r="FB16" s="39"/>
      <c r="FC16" s="39"/>
      <c r="FD16" s="39"/>
      <c r="FE16" s="39"/>
      <c r="FF16" s="39"/>
      <c r="FG16" s="39"/>
      <c r="FH16" s="39"/>
      <c r="FI16" s="39"/>
      <c r="FJ16" s="39"/>
      <c r="FK16" s="39"/>
      <c r="FL16" s="39"/>
      <c r="FM16" s="39"/>
      <c r="FN16" s="39"/>
      <c r="FO16" s="39"/>
      <c r="FP16" s="39"/>
      <c r="FQ16" s="39"/>
      <c r="FR16" s="39"/>
      <c r="FS16" s="39"/>
      <c r="FT16" s="39"/>
      <c r="FU16" s="39"/>
      <c r="FV16" s="39"/>
      <c r="FW16" s="39"/>
      <c r="FX16" s="39"/>
      <c r="FY16" s="39"/>
      <c r="FZ16" s="39"/>
      <c r="GA16" s="39"/>
      <c r="GB16" s="39"/>
      <c r="GC16" s="39"/>
      <c r="GD16" s="39"/>
      <c r="GE16" s="39"/>
      <c r="GF16" s="39"/>
      <c r="GG16" s="39"/>
      <c r="GH16" s="39"/>
      <c r="GI16" s="39"/>
      <c r="GJ16" s="39"/>
      <c r="GK16" s="39"/>
      <c r="GL16" s="39"/>
      <c r="GM16" s="39"/>
      <c r="GN16" s="39"/>
      <c r="GO16" s="39"/>
      <c r="GP16" s="39"/>
      <c r="GQ16" s="39"/>
      <c r="GR16" s="39"/>
    </row>
    <row r="17" spans="2:200" s="51" customFormat="1" ht="13.8" thickBot="1" x14ac:dyDescent="0.3">
      <c r="B17" s="45" t="s">
        <v>30</v>
      </c>
      <c r="C17" s="46"/>
      <c r="D17" s="47">
        <f>SUMIF($Q$15:$CW$15,D$15,$Q17:$CW17)</f>
        <v>-10000000</v>
      </c>
      <c r="E17" s="47">
        <f t="shared" ref="E17:L17" si="3">SUMIF($Q$15:$CW$15,E$15,$Q17:$CW17)</f>
        <v>-8400000</v>
      </c>
      <c r="F17" s="47">
        <f t="shared" si="3"/>
        <v>25800000</v>
      </c>
      <c r="G17" s="47">
        <f t="shared" si="3"/>
        <v>0</v>
      </c>
      <c r="H17" s="47">
        <f t="shared" si="3"/>
        <v>0</v>
      </c>
      <c r="I17" s="47">
        <f t="shared" si="3"/>
        <v>0</v>
      </c>
      <c r="J17" s="47">
        <f t="shared" si="3"/>
        <v>0</v>
      </c>
      <c r="K17" s="47">
        <f t="shared" si="3"/>
        <v>0</v>
      </c>
      <c r="L17" s="47">
        <f t="shared" si="3"/>
        <v>0</v>
      </c>
      <c r="M17"/>
      <c r="N17" s="48"/>
      <c r="O17" s="36" t="s">
        <v>31</v>
      </c>
      <c r="P17" s="5"/>
      <c r="Q17" s="49">
        <v>-10000000</v>
      </c>
      <c r="R17" s="49">
        <v>-1000000</v>
      </c>
      <c r="S17" s="49">
        <v>-1000000</v>
      </c>
      <c r="T17" s="49">
        <v>-1000000</v>
      </c>
      <c r="U17" s="49">
        <v>-1000000</v>
      </c>
      <c r="V17" s="49">
        <v>-1000000</v>
      </c>
      <c r="W17" s="49">
        <v>-1000000</v>
      </c>
      <c r="X17" s="49">
        <v>-1000000</v>
      </c>
      <c r="Y17" s="49">
        <v>-1000000</v>
      </c>
      <c r="Z17" s="49">
        <v>-1000000</v>
      </c>
      <c r="AA17" s="49">
        <v>200000</v>
      </c>
      <c r="AB17" s="49">
        <v>200000</v>
      </c>
      <c r="AC17" s="49">
        <v>200000</v>
      </c>
      <c r="AD17" s="49">
        <v>200000</v>
      </c>
      <c r="AE17" s="49">
        <v>200000</v>
      </c>
      <c r="AF17" s="49">
        <v>200000</v>
      </c>
      <c r="AG17" s="49">
        <v>200000</v>
      </c>
      <c r="AH17" s="49">
        <v>0</v>
      </c>
      <c r="AI17" s="49">
        <v>25000000</v>
      </c>
      <c r="AJ17" s="49">
        <v>0</v>
      </c>
      <c r="AK17" s="49">
        <v>0</v>
      </c>
      <c r="AL17" s="49">
        <v>0</v>
      </c>
      <c r="AM17" s="49">
        <v>0</v>
      </c>
      <c r="AN17" s="49">
        <v>0</v>
      </c>
      <c r="AO17" s="49">
        <v>0</v>
      </c>
      <c r="AP17" s="49">
        <v>0</v>
      </c>
      <c r="AQ17" s="49">
        <v>0</v>
      </c>
      <c r="AR17" s="49">
        <v>0</v>
      </c>
      <c r="AS17" s="49">
        <v>0</v>
      </c>
      <c r="AT17" s="49">
        <v>0</v>
      </c>
      <c r="AU17" s="49">
        <v>0</v>
      </c>
      <c r="AV17" s="49">
        <v>0</v>
      </c>
      <c r="AW17" s="49">
        <v>0</v>
      </c>
      <c r="AX17" s="49">
        <v>0</v>
      </c>
      <c r="AY17" s="49">
        <v>0</v>
      </c>
      <c r="AZ17" s="49">
        <v>0</v>
      </c>
      <c r="BA17" s="49">
        <v>0</v>
      </c>
      <c r="BB17" s="49">
        <v>0</v>
      </c>
      <c r="BC17" s="49">
        <v>0</v>
      </c>
      <c r="BD17" s="49">
        <v>0</v>
      </c>
      <c r="BE17" s="49">
        <v>0</v>
      </c>
      <c r="BF17" s="49">
        <v>0</v>
      </c>
      <c r="BG17" s="49">
        <v>0</v>
      </c>
      <c r="BH17" s="49">
        <v>0</v>
      </c>
      <c r="BI17" s="49">
        <v>0</v>
      </c>
      <c r="BJ17" s="49">
        <v>0</v>
      </c>
      <c r="BK17" s="49">
        <v>0</v>
      </c>
      <c r="BL17" s="49">
        <v>0</v>
      </c>
      <c r="BM17" s="49">
        <v>0</v>
      </c>
      <c r="BN17" s="49">
        <v>0</v>
      </c>
      <c r="BO17" s="49">
        <v>0</v>
      </c>
      <c r="BP17" s="49">
        <v>0</v>
      </c>
      <c r="BQ17" s="49">
        <v>0</v>
      </c>
      <c r="BR17" s="49">
        <v>0</v>
      </c>
      <c r="BS17" s="49">
        <v>0</v>
      </c>
      <c r="BT17" s="49">
        <v>0</v>
      </c>
      <c r="BU17" s="49">
        <v>0</v>
      </c>
      <c r="BV17" s="49">
        <v>0</v>
      </c>
      <c r="BW17" s="49">
        <v>0</v>
      </c>
      <c r="BX17" s="49">
        <v>0</v>
      </c>
      <c r="BY17" s="49">
        <v>0</v>
      </c>
      <c r="BZ17" s="49">
        <v>0</v>
      </c>
      <c r="CA17" s="49">
        <v>0</v>
      </c>
      <c r="CB17" s="49">
        <v>0</v>
      </c>
      <c r="CC17" s="49">
        <v>0</v>
      </c>
      <c r="CD17" s="49">
        <v>0</v>
      </c>
      <c r="CE17" s="49">
        <v>0</v>
      </c>
      <c r="CF17" s="49">
        <v>0</v>
      </c>
      <c r="CG17" s="49">
        <v>0</v>
      </c>
      <c r="CH17" s="49">
        <v>0</v>
      </c>
      <c r="CI17" s="49">
        <v>0</v>
      </c>
      <c r="CJ17" s="49">
        <v>0</v>
      </c>
      <c r="CK17" s="49">
        <v>0</v>
      </c>
      <c r="CL17" s="49">
        <v>0</v>
      </c>
      <c r="CM17" s="49">
        <v>0</v>
      </c>
      <c r="CN17" s="49">
        <v>0</v>
      </c>
      <c r="CO17" s="49">
        <v>0</v>
      </c>
      <c r="CP17" s="49">
        <v>0</v>
      </c>
      <c r="CQ17" s="49">
        <v>0</v>
      </c>
      <c r="CR17" s="49">
        <v>0</v>
      </c>
      <c r="CS17" s="49">
        <v>0</v>
      </c>
      <c r="CT17" s="49">
        <v>0</v>
      </c>
      <c r="CU17" s="49">
        <v>0</v>
      </c>
      <c r="CV17" s="49">
        <v>0</v>
      </c>
      <c r="CW17" s="49">
        <v>0</v>
      </c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  <c r="FP17" s="50"/>
      <c r="FQ17" s="50"/>
      <c r="FR17" s="50"/>
      <c r="FS17" s="50"/>
      <c r="FT17" s="50"/>
      <c r="FU17" s="50"/>
      <c r="FV17" s="50"/>
      <c r="FW17" s="50"/>
      <c r="FX17" s="50"/>
      <c r="FY17" s="50"/>
      <c r="FZ17" s="50"/>
      <c r="GA17" s="50"/>
      <c r="GB17" s="50"/>
      <c r="GC17" s="50"/>
      <c r="GD17" s="50"/>
      <c r="GE17" s="50"/>
      <c r="GF17" s="50"/>
      <c r="GG17" s="50"/>
      <c r="GH17" s="50"/>
      <c r="GI17" s="50"/>
      <c r="GJ17" s="50"/>
      <c r="GK17" s="50"/>
      <c r="GL17" s="50"/>
      <c r="GM17" s="50"/>
      <c r="GN17" s="50"/>
      <c r="GO17" s="50"/>
      <c r="GP17" s="50"/>
      <c r="GQ17" s="50"/>
      <c r="GR17" s="50"/>
    </row>
    <row r="18" spans="2:200" ht="9" customHeight="1" thickTop="1" x14ac:dyDescent="0.25">
      <c r="N18" s="52"/>
      <c r="O18" s="33"/>
      <c r="P18" s="5"/>
    </row>
    <row r="19" spans="2:200" x14ac:dyDescent="0.25">
      <c r="B19" s="53" t="s">
        <v>32</v>
      </c>
      <c r="C19" s="54" t="s">
        <v>24</v>
      </c>
      <c r="D19" s="55" t="str">
        <f>D$15</f>
        <v>Initial</v>
      </c>
      <c r="E19" s="55">
        <f t="shared" ref="E19:L19" si="4">E$15</f>
        <v>2019</v>
      </c>
      <c r="F19" s="55">
        <f t="shared" si="4"/>
        <v>2020</v>
      </c>
      <c r="G19" s="55">
        <f t="shared" si="4"/>
        <v>2021</v>
      </c>
      <c r="H19" s="55">
        <f t="shared" si="4"/>
        <v>2022</v>
      </c>
      <c r="I19" s="55">
        <f t="shared" si="4"/>
        <v>2023</v>
      </c>
      <c r="J19" s="55">
        <f t="shared" si="4"/>
        <v>2024</v>
      </c>
      <c r="K19" s="55">
        <f t="shared" si="4"/>
        <v>2025</v>
      </c>
      <c r="L19" s="55">
        <f t="shared" si="4"/>
        <v>2026</v>
      </c>
      <c r="N19" s="48"/>
      <c r="O19" s="56"/>
      <c r="P19" s="5"/>
      <c r="Q19" s="57" t="s">
        <v>33</v>
      </c>
      <c r="R19" s="57">
        <f>DATE(YEAR($L$1),MONTH($L$1),1)</f>
        <v>43466</v>
      </c>
      <c r="S19" s="57">
        <f>EDATE(R19,1)</f>
        <v>43497</v>
      </c>
      <c r="T19" s="57">
        <f t="shared" ref="T19:CE19" si="5">EDATE(S19,1)</f>
        <v>43525</v>
      </c>
      <c r="U19" s="57">
        <f t="shared" si="5"/>
        <v>43556</v>
      </c>
      <c r="V19" s="57">
        <f t="shared" si="5"/>
        <v>43586</v>
      </c>
      <c r="W19" s="57">
        <f t="shared" si="5"/>
        <v>43617</v>
      </c>
      <c r="X19" s="57">
        <f t="shared" si="5"/>
        <v>43647</v>
      </c>
      <c r="Y19" s="57">
        <f t="shared" si="5"/>
        <v>43678</v>
      </c>
      <c r="Z19" s="57">
        <f t="shared" si="5"/>
        <v>43709</v>
      </c>
      <c r="AA19" s="57">
        <f t="shared" si="5"/>
        <v>43739</v>
      </c>
      <c r="AB19" s="57">
        <f t="shared" si="5"/>
        <v>43770</v>
      </c>
      <c r="AC19" s="57">
        <f t="shared" si="5"/>
        <v>43800</v>
      </c>
      <c r="AD19" s="57">
        <f t="shared" si="5"/>
        <v>43831</v>
      </c>
      <c r="AE19" s="57">
        <f t="shared" si="5"/>
        <v>43862</v>
      </c>
      <c r="AF19" s="57">
        <f t="shared" si="5"/>
        <v>43891</v>
      </c>
      <c r="AG19" s="57">
        <f t="shared" si="5"/>
        <v>43922</v>
      </c>
      <c r="AH19" s="57">
        <f t="shared" si="5"/>
        <v>43952</v>
      </c>
      <c r="AI19" s="57">
        <f t="shared" si="5"/>
        <v>43983</v>
      </c>
      <c r="AJ19" s="57">
        <f t="shared" si="5"/>
        <v>44013</v>
      </c>
      <c r="AK19" s="57">
        <f t="shared" si="5"/>
        <v>44044</v>
      </c>
      <c r="AL19" s="57">
        <f t="shared" si="5"/>
        <v>44075</v>
      </c>
      <c r="AM19" s="57">
        <f t="shared" si="5"/>
        <v>44105</v>
      </c>
      <c r="AN19" s="57">
        <f t="shared" si="5"/>
        <v>44136</v>
      </c>
      <c r="AO19" s="57">
        <f t="shared" si="5"/>
        <v>44166</v>
      </c>
      <c r="AP19" s="57">
        <f t="shared" si="5"/>
        <v>44197</v>
      </c>
      <c r="AQ19" s="57">
        <f t="shared" si="5"/>
        <v>44228</v>
      </c>
      <c r="AR19" s="57">
        <f t="shared" si="5"/>
        <v>44256</v>
      </c>
      <c r="AS19" s="57">
        <f t="shared" si="5"/>
        <v>44287</v>
      </c>
      <c r="AT19" s="57">
        <f t="shared" si="5"/>
        <v>44317</v>
      </c>
      <c r="AU19" s="57">
        <f t="shared" si="5"/>
        <v>44348</v>
      </c>
      <c r="AV19" s="57">
        <f t="shared" si="5"/>
        <v>44378</v>
      </c>
      <c r="AW19" s="57">
        <f t="shared" si="5"/>
        <v>44409</v>
      </c>
      <c r="AX19" s="57">
        <f t="shared" si="5"/>
        <v>44440</v>
      </c>
      <c r="AY19" s="57">
        <f t="shared" si="5"/>
        <v>44470</v>
      </c>
      <c r="AZ19" s="57">
        <f t="shared" si="5"/>
        <v>44501</v>
      </c>
      <c r="BA19" s="57">
        <f t="shared" si="5"/>
        <v>44531</v>
      </c>
      <c r="BB19" s="57">
        <f t="shared" si="5"/>
        <v>44562</v>
      </c>
      <c r="BC19" s="57">
        <f t="shared" si="5"/>
        <v>44593</v>
      </c>
      <c r="BD19" s="57">
        <f t="shared" si="5"/>
        <v>44621</v>
      </c>
      <c r="BE19" s="57">
        <f t="shared" si="5"/>
        <v>44652</v>
      </c>
      <c r="BF19" s="57">
        <f t="shared" si="5"/>
        <v>44682</v>
      </c>
      <c r="BG19" s="57">
        <f t="shared" si="5"/>
        <v>44713</v>
      </c>
      <c r="BH19" s="57">
        <f t="shared" si="5"/>
        <v>44743</v>
      </c>
      <c r="BI19" s="57">
        <f t="shared" si="5"/>
        <v>44774</v>
      </c>
      <c r="BJ19" s="57">
        <f t="shared" si="5"/>
        <v>44805</v>
      </c>
      <c r="BK19" s="57">
        <f t="shared" si="5"/>
        <v>44835</v>
      </c>
      <c r="BL19" s="57">
        <f t="shared" si="5"/>
        <v>44866</v>
      </c>
      <c r="BM19" s="57">
        <f t="shared" si="5"/>
        <v>44896</v>
      </c>
      <c r="BN19" s="57">
        <f t="shared" si="5"/>
        <v>44927</v>
      </c>
      <c r="BO19" s="57">
        <f t="shared" si="5"/>
        <v>44958</v>
      </c>
      <c r="BP19" s="57">
        <f t="shared" si="5"/>
        <v>44986</v>
      </c>
      <c r="BQ19" s="57">
        <f t="shared" si="5"/>
        <v>45017</v>
      </c>
      <c r="BR19" s="57">
        <f t="shared" si="5"/>
        <v>45047</v>
      </c>
      <c r="BS19" s="57">
        <f t="shared" si="5"/>
        <v>45078</v>
      </c>
      <c r="BT19" s="57">
        <f t="shared" si="5"/>
        <v>45108</v>
      </c>
      <c r="BU19" s="57">
        <f t="shared" si="5"/>
        <v>45139</v>
      </c>
      <c r="BV19" s="57">
        <f t="shared" si="5"/>
        <v>45170</v>
      </c>
      <c r="BW19" s="57">
        <f t="shared" si="5"/>
        <v>45200</v>
      </c>
      <c r="BX19" s="57">
        <f t="shared" si="5"/>
        <v>45231</v>
      </c>
      <c r="BY19" s="57">
        <f t="shared" si="5"/>
        <v>45261</v>
      </c>
      <c r="BZ19" s="57">
        <f t="shared" si="5"/>
        <v>45292</v>
      </c>
      <c r="CA19" s="57">
        <f t="shared" si="5"/>
        <v>45323</v>
      </c>
      <c r="CB19" s="57">
        <f t="shared" si="5"/>
        <v>45352</v>
      </c>
      <c r="CC19" s="57">
        <f t="shared" si="5"/>
        <v>45383</v>
      </c>
      <c r="CD19" s="57">
        <f t="shared" si="5"/>
        <v>45413</v>
      </c>
      <c r="CE19" s="57">
        <f t="shared" si="5"/>
        <v>45444</v>
      </c>
      <c r="CF19" s="57">
        <f t="shared" ref="CF19:CW19" si="6">EDATE(CE19,1)</f>
        <v>45474</v>
      </c>
      <c r="CG19" s="57">
        <f t="shared" si="6"/>
        <v>45505</v>
      </c>
      <c r="CH19" s="57">
        <f t="shared" si="6"/>
        <v>45536</v>
      </c>
      <c r="CI19" s="57">
        <f t="shared" si="6"/>
        <v>45566</v>
      </c>
      <c r="CJ19" s="57">
        <f t="shared" si="6"/>
        <v>45597</v>
      </c>
      <c r="CK19" s="57">
        <f t="shared" si="6"/>
        <v>45627</v>
      </c>
      <c r="CL19" s="57">
        <f t="shared" si="6"/>
        <v>45658</v>
      </c>
      <c r="CM19" s="57">
        <f t="shared" si="6"/>
        <v>45689</v>
      </c>
      <c r="CN19" s="57">
        <f t="shared" si="6"/>
        <v>45717</v>
      </c>
      <c r="CO19" s="57">
        <f t="shared" si="6"/>
        <v>45748</v>
      </c>
      <c r="CP19" s="57">
        <f t="shared" si="6"/>
        <v>45778</v>
      </c>
      <c r="CQ19" s="57">
        <f t="shared" si="6"/>
        <v>45809</v>
      </c>
      <c r="CR19" s="57">
        <f t="shared" si="6"/>
        <v>45839</v>
      </c>
      <c r="CS19" s="57">
        <f t="shared" si="6"/>
        <v>45870</v>
      </c>
      <c r="CT19" s="57">
        <f t="shared" si="6"/>
        <v>45901</v>
      </c>
      <c r="CU19" s="57">
        <f t="shared" si="6"/>
        <v>45931</v>
      </c>
      <c r="CV19" s="57">
        <f t="shared" si="6"/>
        <v>45962</v>
      </c>
      <c r="CW19" s="57">
        <f t="shared" si="6"/>
        <v>45992</v>
      </c>
      <c r="CX19" s="39"/>
      <c r="CY19" s="39"/>
      <c r="CZ19" s="39"/>
      <c r="DA19" s="39"/>
      <c r="DB19" s="39"/>
      <c r="DC19" s="39"/>
      <c r="DD19" s="39"/>
      <c r="DE19" s="39"/>
      <c r="DF19" s="39"/>
      <c r="DG19" s="39"/>
      <c r="DH19" s="39"/>
      <c r="DI19" s="39"/>
      <c r="DJ19" s="39"/>
      <c r="DK19" s="39"/>
      <c r="DL19" s="39"/>
      <c r="DM19" s="39"/>
      <c r="DN19" s="39"/>
      <c r="DO19" s="39"/>
      <c r="DP19" s="39"/>
      <c r="DQ19" s="39"/>
      <c r="DR19" s="39"/>
      <c r="DS19" s="39"/>
      <c r="DT19" s="39"/>
      <c r="DU19" s="39"/>
      <c r="DV19" s="39"/>
      <c r="DW19" s="39"/>
      <c r="DX19" s="39"/>
      <c r="DY19" s="39"/>
      <c r="DZ19" s="39"/>
      <c r="EA19" s="39"/>
      <c r="EB19" s="39"/>
      <c r="EC19" s="39"/>
      <c r="ED19" s="39"/>
      <c r="EE19" s="39"/>
      <c r="EF19" s="39"/>
      <c r="EG19" s="39"/>
      <c r="EH19" s="39"/>
      <c r="EI19" s="39"/>
      <c r="EJ19" s="39"/>
      <c r="EK19" s="39"/>
      <c r="EL19" s="39"/>
      <c r="EM19" s="39"/>
      <c r="EN19" s="39"/>
      <c r="EO19" s="39"/>
      <c r="EP19" s="39"/>
      <c r="EQ19" s="39"/>
      <c r="ER19" s="39"/>
      <c r="ES19" s="39"/>
      <c r="ET19" s="39"/>
      <c r="EU19" s="39"/>
      <c r="EV19" s="39"/>
      <c r="EW19" s="39"/>
      <c r="EX19" s="39"/>
      <c r="EY19" s="39"/>
      <c r="EZ19" s="39"/>
      <c r="FA19" s="39"/>
      <c r="FB19" s="39"/>
      <c r="FC19" s="39"/>
      <c r="FD19" s="39"/>
      <c r="FE19" s="39"/>
      <c r="FF19" s="39"/>
      <c r="FG19" s="39"/>
      <c r="FH19" s="39"/>
      <c r="FI19" s="39"/>
      <c r="FJ19" s="39"/>
      <c r="FK19" s="39"/>
      <c r="FL19" s="39"/>
      <c r="FM19" s="39"/>
      <c r="FN19" s="39"/>
      <c r="FO19" s="39"/>
      <c r="FP19" s="39"/>
      <c r="FQ19" s="39"/>
      <c r="FR19" s="39"/>
      <c r="FS19" s="39"/>
      <c r="FT19" s="39"/>
      <c r="FU19" s="39"/>
      <c r="FV19" s="39"/>
      <c r="FW19" s="39"/>
      <c r="FX19" s="39"/>
      <c r="FY19" s="39"/>
      <c r="FZ19" s="39"/>
      <c r="GA19" s="39"/>
      <c r="GB19" s="39"/>
      <c r="GC19" s="39"/>
      <c r="GD19" s="39"/>
      <c r="GE19" s="39"/>
      <c r="GF19" s="39"/>
      <c r="GG19" s="39"/>
      <c r="GH19" s="39"/>
      <c r="GI19" s="39"/>
      <c r="GJ19" s="39"/>
      <c r="GK19" s="39"/>
      <c r="GL19" s="39"/>
      <c r="GM19" s="39"/>
      <c r="GN19" s="39"/>
      <c r="GO19" s="39"/>
      <c r="GP19" s="39"/>
      <c r="GQ19" s="39"/>
      <c r="GR19" s="39"/>
    </row>
    <row r="20" spans="2:200" hidden="1" outlineLevel="1" x14ac:dyDescent="0.25">
      <c r="B20" s="58" t="s">
        <v>34</v>
      </c>
      <c r="C20" s="59">
        <v>1</v>
      </c>
      <c r="D20" s="58"/>
      <c r="E20" s="60">
        <f t="shared" ref="E20:L20" si="7">D24</f>
        <v>0</v>
      </c>
      <c r="F20" s="60">
        <f t="shared" si="7"/>
        <v>0</v>
      </c>
      <c r="G20" s="60">
        <f t="shared" si="7"/>
        <v>0</v>
      </c>
      <c r="H20" s="60">
        <f t="shared" si="7"/>
        <v>0</v>
      </c>
      <c r="I20" s="60">
        <f t="shared" si="7"/>
        <v>0</v>
      </c>
      <c r="J20" s="60">
        <f t="shared" si="7"/>
        <v>0</v>
      </c>
      <c r="K20" s="60">
        <f t="shared" si="7"/>
        <v>0</v>
      </c>
      <c r="L20" s="60">
        <f t="shared" si="7"/>
        <v>0</v>
      </c>
      <c r="N20" s="61" t="s">
        <v>35</v>
      </c>
      <c r="O20" s="62"/>
      <c r="P20" s="5"/>
      <c r="Q20" s="39"/>
      <c r="R20" s="25">
        <f>Q24</f>
        <v>0</v>
      </c>
      <c r="S20" s="25">
        <f>R24</f>
        <v>0</v>
      </c>
      <c r="T20" s="25">
        <f t="shared" ref="T20:CE20" si="8">S24</f>
        <v>0</v>
      </c>
      <c r="U20" s="25">
        <f t="shared" si="8"/>
        <v>0</v>
      </c>
      <c r="V20" s="25">
        <f t="shared" si="8"/>
        <v>0</v>
      </c>
      <c r="W20" s="25">
        <f t="shared" si="8"/>
        <v>0</v>
      </c>
      <c r="X20" s="25">
        <f t="shared" si="8"/>
        <v>0</v>
      </c>
      <c r="Y20" s="25">
        <f t="shared" si="8"/>
        <v>0</v>
      </c>
      <c r="Z20" s="25">
        <f t="shared" si="8"/>
        <v>0</v>
      </c>
      <c r="AA20" s="25">
        <f t="shared" si="8"/>
        <v>0</v>
      </c>
      <c r="AB20" s="25">
        <f t="shared" si="8"/>
        <v>0</v>
      </c>
      <c r="AC20" s="25">
        <f t="shared" si="8"/>
        <v>0</v>
      </c>
      <c r="AD20" s="25">
        <f t="shared" si="8"/>
        <v>0</v>
      </c>
      <c r="AE20" s="25">
        <f t="shared" si="8"/>
        <v>0</v>
      </c>
      <c r="AF20" s="25">
        <f t="shared" si="8"/>
        <v>0</v>
      </c>
      <c r="AG20" s="25">
        <f t="shared" si="8"/>
        <v>0</v>
      </c>
      <c r="AH20" s="25">
        <f t="shared" si="8"/>
        <v>0</v>
      </c>
      <c r="AI20" s="25">
        <f t="shared" si="8"/>
        <v>0</v>
      </c>
      <c r="AJ20" s="25">
        <f t="shared" si="8"/>
        <v>0</v>
      </c>
      <c r="AK20" s="25">
        <f t="shared" si="8"/>
        <v>0</v>
      </c>
      <c r="AL20" s="25">
        <f t="shared" si="8"/>
        <v>0</v>
      </c>
      <c r="AM20" s="25">
        <f t="shared" si="8"/>
        <v>0</v>
      </c>
      <c r="AN20" s="25">
        <f t="shared" si="8"/>
        <v>0</v>
      </c>
      <c r="AO20" s="25">
        <f t="shared" si="8"/>
        <v>0</v>
      </c>
      <c r="AP20" s="25">
        <f t="shared" si="8"/>
        <v>0</v>
      </c>
      <c r="AQ20" s="25">
        <f t="shared" si="8"/>
        <v>0</v>
      </c>
      <c r="AR20" s="25">
        <f t="shared" si="8"/>
        <v>0</v>
      </c>
      <c r="AS20" s="25">
        <f t="shared" si="8"/>
        <v>0</v>
      </c>
      <c r="AT20" s="25">
        <f t="shared" si="8"/>
        <v>0</v>
      </c>
      <c r="AU20" s="25">
        <f t="shared" si="8"/>
        <v>0</v>
      </c>
      <c r="AV20" s="25">
        <f t="shared" si="8"/>
        <v>0</v>
      </c>
      <c r="AW20" s="25">
        <f t="shared" si="8"/>
        <v>0</v>
      </c>
      <c r="AX20" s="25">
        <f t="shared" si="8"/>
        <v>0</v>
      </c>
      <c r="AY20" s="25">
        <f t="shared" si="8"/>
        <v>0</v>
      </c>
      <c r="AZ20" s="25">
        <f t="shared" si="8"/>
        <v>0</v>
      </c>
      <c r="BA20" s="25">
        <f t="shared" si="8"/>
        <v>0</v>
      </c>
      <c r="BB20" s="25">
        <f t="shared" si="8"/>
        <v>0</v>
      </c>
      <c r="BC20" s="25">
        <f t="shared" si="8"/>
        <v>0</v>
      </c>
      <c r="BD20" s="25">
        <f t="shared" si="8"/>
        <v>0</v>
      </c>
      <c r="BE20" s="25">
        <f t="shared" si="8"/>
        <v>0</v>
      </c>
      <c r="BF20" s="25">
        <f t="shared" si="8"/>
        <v>0</v>
      </c>
      <c r="BG20" s="25">
        <f t="shared" si="8"/>
        <v>0</v>
      </c>
      <c r="BH20" s="25">
        <f t="shared" si="8"/>
        <v>0</v>
      </c>
      <c r="BI20" s="25">
        <f t="shared" si="8"/>
        <v>0</v>
      </c>
      <c r="BJ20" s="25">
        <f t="shared" si="8"/>
        <v>0</v>
      </c>
      <c r="BK20" s="25">
        <f t="shared" si="8"/>
        <v>0</v>
      </c>
      <c r="BL20" s="25">
        <f t="shared" si="8"/>
        <v>0</v>
      </c>
      <c r="BM20" s="25">
        <f t="shared" si="8"/>
        <v>0</v>
      </c>
      <c r="BN20" s="25">
        <f t="shared" si="8"/>
        <v>0</v>
      </c>
      <c r="BO20" s="25">
        <f t="shared" si="8"/>
        <v>0</v>
      </c>
      <c r="BP20" s="25">
        <f t="shared" si="8"/>
        <v>0</v>
      </c>
      <c r="BQ20" s="25">
        <f t="shared" si="8"/>
        <v>0</v>
      </c>
      <c r="BR20" s="25">
        <f t="shared" si="8"/>
        <v>0</v>
      </c>
      <c r="BS20" s="25">
        <f t="shared" si="8"/>
        <v>0</v>
      </c>
      <c r="BT20" s="25">
        <f t="shared" si="8"/>
        <v>0</v>
      </c>
      <c r="BU20" s="25">
        <f t="shared" si="8"/>
        <v>0</v>
      </c>
      <c r="BV20" s="25">
        <f t="shared" si="8"/>
        <v>0</v>
      </c>
      <c r="BW20" s="25">
        <f t="shared" si="8"/>
        <v>0</v>
      </c>
      <c r="BX20" s="25">
        <f t="shared" si="8"/>
        <v>0</v>
      </c>
      <c r="BY20" s="25">
        <f t="shared" si="8"/>
        <v>0</v>
      </c>
      <c r="BZ20" s="25">
        <f t="shared" si="8"/>
        <v>0</v>
      </c>
      <c r="CA20" s="25">
        <f t="shared" si="8"/>
        <v>0</v>
      </c>
      <c r="CB20" s="25">
        <f t="shared" si="8"/>
        <v>0</v>
      </c>
      <c r="CC20" s="25">
        <f t="shared" si="8"/>
        <v>0</v>
      </c>
      <c r="CD20" s="25">
        <f t="shared" si="8"/>
        <v>0</v>
      </c>
      <c r="CE20" s="25">
        <f t="shared" si="8"/>
        <v>0</v>
      </c>
      <c r="CF20" s="25">
        <f t="shared" ref="CF20:CW20" si="9">CE24</f>
        <v>0</v>
      </c>
      <c r="CG20" s="25">
        <f t="shared" si="9"/>
        <v>0</v>
      </c>
      <c r="CH20" s="25">
        <f t="shared" si="9"/>
        <v>0</v>
      </c>
      <c r="CI20" s="25">
        <f t="shared" si="9"/>
        <v>0</v>
      </c>
      <c r="CJ20" s="25">
        <f t="shared" si="9"/>
        <v>0</v>
      </c>
      <c r="CK20" s="25">
        <f t="shared" si="9"/>
        <v>0</v>
      </c>
      <c r="CL20" s="25">
        <f t="shared" si="9"/>
        <v>0</v>
      </c>
      <c r="CM20" s="25">
        <f t="shared" si="9"/>
        <v>0</v>
      </c>
      <c r="CN20" s="25">
        <f t="shared" si="9"/>
        <v>0</v>
      </c>
      <c r="CO20" s="25">
        <f t="shared" si="9"/>
        <v>0</v>
      </c>
      <c r="CP20" s="25">
        <f t="shared" si="9"/>
        <v>0</v>
      </c>
      <c r="CQ20" s="25">
        <f t="shared" si="9"/>
        <v>0</v>
      </c>
      <c r="CR20" s="25">
        <f t="shared" si="9"/>
        <v>0</v>
      </c>
      <c r="CS20" s="25">
        <f t="shared" si="9"/>
        <v>0</v>
      </c>
      <c r="CT20" s="25">
        <f t="shared" si="9"/>
        <v>0</v>
      </c>
      <c r="CU20" s="25">
        <f t="shared" si="9"/>
        <v>0</v>
      </c>
      <c r="CV20" s="25">
        <f t="shared" si="9"/>
        <v>0</v>
      </c>
      <c r="CW20" s="25">
        <f t="shared" si="9"/>
        <v>0</v>
      </c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  <c r="DZ20" s="39"/>
      <c r="EA20" s="39"/>
      <c r="EB20" s="39"/>
      <c r="EC20" s="39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39"/>
      <c r="ER20" s="39"/>
      <c r="ES20" s="39"/>
      <c r="ET20" s="39"/>
      <c r="EU20" s="39"/>
      <c r="EV20" s="39"/>
      <c r="EW20" s="39"/>
      <c r="EX20" s="39"/>
      <c r="EY20" s="39"/>
      <c r="EZ20" s="39"/>
      <c r="FA20" s="39"/>
      <c r="FB20" s="39"/>
      <c r="FC20" s="39"/>
      <c r="FD20" s="39"/>
      <c r="FE20" s="39"/>
      <c r="FF20" s="39"/>
      <c r="FG20" s="39"/>
      <c r="FH20" s="39"/>
      <c r="FI20" s="39"/>
      <c r="FJ20" s="39"/>
      <c r="FK20" s="39"/>
      <c r="FL20" s="39"/>
      <c r="FM20" s="39"/>
      <c r="FN20" s="39"/>
      <c r="FO20" s="39"/>
      <c r="FP20" s="39"/>
      <c r="FQ20" s="39"/>
      <c r="FR20" s="39"/>
      <c r="FS20" s="39"/>
      <c r="FT20" s="39"/>
      <c r="FU20" s="39"/>
      <c r="FV20" s="39"/>
      <c r="FW20" s="39"/>
      <c r="FX20" s="39"/>
      <c r="FY20" s="39"/>
      <c r="FZ20" s="39"/>
      <c r="GA20" s="39"/>
      <c r="GB20" s="39"/>
      <c r="GC20" s="39"/>
      <c r="GD20" s="39"/>
      <c r="GE20" s="39"/>
      <c r="GF20" s="39"/>
      <c r="GG20" s="39"/>
      <c r="GH20" s="39"/>
      <c r="GI20" s="39"/>
      <c r="GJ20" s="39"/>
      <c r="GK20" s="39"/>
      <c r="GL20" s="39"/>
      <c r="GM20" s="39"/>
      <c r="GN20" s="39"/>
      <c r="GO20" s="39"/>
      <c r="GP20" s="39"/>
      <c r="GQ20" s="39"/>
      <c r="GR20" s="39"/>
    </row>
    <row r="21" spans="2:200" hidden="1" outlineLevel="1" x14ac:dyDescent="0.25">
      <c r="B21" s="63" t="s">
        <v>36</v>
      </c>
      <c r="C21" s="64"/>
      <c r="D21" s="65">
        <f t="shared" ref="D21:L22" si="10">SUMIF($Q$15:$CW$15,D$19,$Q21:$CW21)</f>
        <v>0</v>
      </c>
      <c r="E21" s="65">
        <f t="shared" si="10"/>
        <v>0</v>
      </c>
      <c r="F21" s="65">
        <f t="shared" si="10"/>
        <v>0</v>
      </c>
      <c r="G21" s="65">
        <f t="shared" si="10"/>
        <v>0</v>
      </c>
      <c r="H21" s="65">
        <f t="shared" si="10"/>
        <v>0</v>
      </c>
      <c r="I21" s="65">
        <f t="shared" si="10"/>
        <v>0</v>
      </c>
      <c r="J21" s="65">
        <f t="shared" si="10"/>
        <v>0</v>
      </c>
      <c r="K21" s="65">
        <f t="shared" si="10"/>
        <v>0</v>
      </c>
      <c r="L21" s="65">
        <f t="shared" si="10"/>
        <v>0</v>
      </c>
      <c r="N21" s="66">
        <f>SUM(Q21:CW21)</f>
        <v>0</v>
      </c>
      <c r="O21" s="62"/>
      <c r="P21" s="5"/>
      <c r="Q21" s="39"/>
      <c r="R21" s="60">
        <f>-IF(SUM(S$17:$CW$17)=0,SUM(R20:R20,R22),IF(R17&gt;0,MIN(R$17*$C22,SUM(R20:R20,R22)),0))</f>
        <v>0</v>
      </c>
      <c r="S21" s="60">
        <f>-IF(SUM(T$17:$CW$17)=0,SUM(S20:S20,S22),IF(S17&gt;0,MIN(S$17*$C22,SUM(S20:S20,S22)),0))</f>
        <v>0</v>
      </c>
      <c r="T21" s="60">
        <f>-IF(SUM(U$17:$CW$17)=0,SUM(T20:T20,T22),IF(T17&gt;0,MIN(T$17*$C22,SUM(T20:T20,T22)),0))</f>
        <v>0</v>
      </c>
      <c r="U21" s="60">
        <f>-IF(SUM(V$17:$CW$17)=0,SUM(U20:U20,U22),IF(U17&gt;0,MIN(U$17*$C22,SUM(U20:U20,U22)),0))</f>
        <v>0</v>
      </c>
      <c r="V21" s="60">
        <f>-IF(SUM(W$17:$CW$17)=0,SUM(V20:V20,V22),IF(V17&gt;0,MIN(V$17*$C22,SUM(V20:V20,V22)),0))</f>
        <v>0</v>
      </c>
      <c r="W21" s="60">
        <f>-IF(SUM(X$17:$CW$17)=0,SUM(W20:W20,W22),IF(W17&gt;0,MIN(W$17*$C22,SUM(W20:W20,W22)),0))</f>
        <v>0</v>
      </c>
      <c r="X21" s="60">
        <f>-IF(SUM(Y$17:$CW$17)=0,SUM(X20:X20,X22),IF(X17&gt;0,MIN(X$17*$C22,SUM(X20:X20,X22)),0))</f>
        <v>0</v>
      </c>
      <c r="Y21" s="60">
        <f>-IF(SUM(Z$17:$CW$17)=0,SUM(Y20:Y20,Y22),IF(Y17&gt;0,MIN(Y$17*$C22,SUM(Y20:Y20,Y22)),0))</f>
        <v>0</v>
      </c>
      <c r="Z21" s="60">
        <f>-IF(SUM(AA$17:$CW$17)=0,SUM(Z20:Z20,Z22),IF(Z17&gt;0,MIN(Z$17*$C22,SUM(Z20:Z20,Z22)),0))</f>
        <v>0</v>
      </c>
      <c r="AA21" s="60">
        <f>-IF(SUM(AB$17:$CW$17)=0,SUM(AA20:AA20,AA22),IF(AA17&gt;0,MIN(AA$17*$C22,SUM(AA20:AA20,AA22)),0))</f>
        <v>0</v>
      </c>
      <c r="AB21" s="60">
        <f>-IF(SUM(AC$17:$CW$17)=0,SUM(AB20:AB20,AB22),IF(AB17&gt;0,MIN(AB$17*$C22,SUM(AB20:AB20,AB22)),0))</f>
        <v>0</v>
      </c>
      <c r="AC21" s="60">
        <f>-IF(SUM(AD$17:$CW$17)=0,SUM(AC20:AC20,AC22),IF(AC17&gt;0,MIN(AC$17*$C22,SUM(AC20:AC20,AC22)),0))</f>
        <v>0</v>
      </c>
      <c r="AD21" s="60">
        <f>-IF(SUM(AE$17:$CW$17)=0,SUM(AD20:AD20,AD22),IF(AD17&gt;0,MIN(AD$17*$C22,SUM(AD20:AD20,AD22)),0))</f>
        <v>0</v>
      </c>
      <c r="AE21" s="60">
        <f>-IF(SUM(AF$17:$CW$17)=0,SUM(AE20:AE20,AE22),IF(AE17&gt;0,MIN(AE$17*$C22,SUM(AE20:AE20,AE22)),0))</f>
        <v>0</v>
      </c>
      <c r="AF21" s="60">
        <f>-IF(SUM(AG$17:$CW$17)=0,SUM(AF20:AF20,AF22),IF(AF17&gt;0,MIN(AF$17*$C22,SUM(AF20:AF20,AF22)),0))</f>
        <v>0</v>
      </c>
      <c r="AG21" s="60">
        <f>-IF(SUM(AH$17:$CW$17)=0,SUM(AG20:AG20,AG22),IF(AG17&gt;0,MIN(AG$17*$C22,SUM(AG20:AG20,AG22)),0))</f>
        <v>0</v>
      </c>
      <c r="AH21" s="60">
        <f>-IF(SUM(AI$17:$CW$17)=0,SUM(AH20:AH20,AH22),IF(AH17&gt;0,MIN(AH$17*$C22,SUM(AH20:AH20,AH22)),0))</f>
        <v>0</v>
      </c>
      <c r="AI21" s="60">
        <f>-IF(SUM(AJ$17:$CW$17)=0,SUM(AI20:AI20,AI22),IF(AI17&gt;0,MIN(AI$17*$C22,SUM(AI20:AI20,AI22)),0))</f>
        <v>0</v>
      </c>
      <c r="AJ21" s="60">
        <f>-IF(SUM(AK$17:$CW$17)=0,SUM(AJ20:AJ20,AJ22),IF(AJ17&gt;0,MIN(AJ$17*$C22,SUM(AJ20:AJ20,AJ22)),0))</f>
        <v>0</v>
      </c>
      <c r="AK21" s="60">
        <f>-IF(SUM(AL$17:$CW$17)=0,SUM(AK20:AK20,AK22),IF(AK17&gt;0,MIN(AK$17*$C22,SUM(AK20:AK20,AK22)),0))</f>
        <v>0</v>
      </c>
      <c r="AL21" s="60">
        <f>-IF(SUM(AM$17:$CW$17)=0,SUM(AL20:AL20,AL22),IF(AL17&gt;0,MIN(AL$17*$C22,SUM(AL20:AL20,AL22)),0))</f>
        <v>0</v>
      </c>
      <c r="AM21" s="60">
        <f>-IF(SUM(AN$17:$CW$17)=0,SUM(AM20:AM20,AM22),IF(AM17&gt;0,MIN(AM$17*$C22,SUM(AM20:AM20,AM22)),0))</f>
        <v>0</v>
      </c>
      <c r="AN21" s="60">
        <f>-IF(SUM(AO$17:$CW$17)=0,SUM(AN20:AN20,AN22),IF(AN17&gt;0,MIN(AN$17*$C22,SUM(AN20:AN20,AN22)),0))</f>
        <v>0</v>
      </c>
      <c r="AO21" s="60">
        <f>-IF(SUM(AP$17:$CW$17)=0,SUM(AO20:AO20,AO22),IF(AO17&gt;0,MIN(AO$17*$C22,SUM(AO20:AO20,AO22)),0))</f>
        <v>0</v>
      </c>
      <c r="AP21" s="60">
        <f>-IF(SUM(AQ$17:$CW$17)=0,SUM(AP20:AP20,AP22),IF(AP17&gt;0,MIN(AP$17*$C22,SUM(AP20:AP20,AP22)),0))</f>
        <v>0</v>
      </c>
      <c r="AQ21" s="60">
        <f>-IF(SUM(AR$17:$CW$17)=0,SUM(AQ20:AQ20,AQ22),IF(AQ17&gt;0,MIN(AQ$17*$C22,SUM(AQ20:AQ20,AQ22)),0))</f>
        <v>0</v>
      </c>
      <c r="AR21" s="60">
        <f>-IF(SUM(AS$17:$CW$17)=0,SUM(AR20:AR20,AR22),IF(AR17&gt;0,MIN(AR$17*$C22,SUM(AR20:AR20,AR22)),0))</f>
        <v>0</v>
      </c>
      <c r="AS21" s="60">
        <f>-IF(SUM(AT$17:$CW$17)=0,SUM(AS20:AS20,AS22),IF(AS17&gt;0,MIN(AS$17*$C22,SUM(AS20:AS20,AS22)),0))</f>
        <v>0</v>
      </c>
      <c r="AT21" s="60">
        <f>-IF(SUM(AU$17:$CW$17)=0,SUM(AT20:AT20,AT22),IF(AT17&gt;0,MIN(AT$17*$C22,SUM(AT20:AT20,AT22)),0))</f>
        <v>0</v>
      </c>
      <c r="AU21" s="60">
        <f>-IF(SUM(AV$17:$CW$17)=0,SUM(AU20:AU20,AU22),IF(AU17&gt;0,MIN(AU$17*$C22,SUM(AU20:AU20,AU22)),0))</f>
        <v>0</v>
      </c>
      <c r="AV21" s="60">
        <f>-IF(SUM(AW$17:$CW$17)=0,SUM(AV20:AV20,AV22),IF(AV17&gt;0,MIN(AV$17*$C22,SUM(AV20:AV20,AV22)),0))</f>
        <v>0</v>
      </c>
      <c r="AW21" s="60">
        <f>-IF(SUM(AX$17:$CW$17)=0,SUM(AW20:AW20,AW22),IF(AW17&gt;0,MIN(AW$17*$C22,SUM(AW20:AW20,AW22)),0))</f>
        <v>0</v>
      </c>
      <c r="AX21" s="60">
        <f>-IF(SUM(AY$17:$CW$17)=0,SUM(AX20:AX20,AX22),IF(AX17&gt;0,MIN(AX$17*$C22,SUM(AX20:AX20,AX22)),0))</f>
        <v>0</v>
      </c>
      <c r="AY21" s="60">
        <f>-IF(SUM(AZ$17:$CW$17)=0,SUM(AY20:AY20,AY22),IF(AY17&gt;0,MIN(AY$17*$C22,SUM(AY20:AY20,AY22)),0))</f>
        <v>0</v>
      </c>
      <c r="AZ21" s="60">
        <f>-IF(SUM(BA$17:$CW$17)=0,SUM(AZ20:AZ20,AZ22),IF(AZ17&gt;0,MIN(AZ$17*$C22,SUM(AZ20:AZ20,AZ22)),0))</f>
        <v>0</v>
      </c>
      <c r="BA21" s="60">
        <f>-IF(SUM(BB$17:$CW$17)=0,SUM(BA20:BA20,BA22),IF(BA17&gt;0,MIN(BA$17*$C22,SUM(BA20:BA20,BA22)),0))</f>
        <v>0</v>
      </c>
      <c r="BB21" s="60">
        <f>-IF(SUM(BC$17:$CW$17)=0,SUM(BB20:BB20,BB22),IF(BB17&gt;0,MIN(BB$17*$C22,SUM(BB20:BB20,BB22)),0))</f>
        <v>0</v>
      </c>
      <c r="BC21" s="60">
        <f>-IF(SUM(BD$17:$CW$17)=0,SUM(BC20:BC20,BC22),IF(BC17&gt;0,MIN(BC$17*$C22,SUM(BC20:BC20,BC22)),0))</f>
        <v>0</v>
      </c>
      <c r="BD21" s="60">
        <f>-IF(SUM(BE$17:$CW$17)=0,SUM(BD20:BD20,BD22),IF(BD17&gt;0,MIN(BD$17*$C22,SUM(BD20:BD20,BD22)),0))</f>
        <v>0</v>
      </c>
      <c r="BE21" s="60">
        <f>-IF(SUM(BF$17:$CW$17)=0,SUM(BE20:BE20,BE22),IF(BE17&gt;0,MIN(BE$17*$C22,SUM(BE20:BE20,BE22)),0))</f>
        <v>0</v>
      </c>
      <c r="BF21" s="60">
        <f>-IF(SUM(BG$17:$CW$17)=0,SUM(BF20:BF20,BF22),IF(BF17&gt;0,MIN(BF$17*$C22,SUM(BF20:BF20,BF22)),0))</f>
        <v>0</v>
      </c>
      <c r="BG21" s="60">
        <f>-IF(SUM(BH$17:$CW$17)=0,SUM(BG20:BG20,BG22),IF(BG17&gt;0,MIN(BG$17*$C22,SUM(BG20:BG20,BG22)),0))</f>
        <v>0</v>
      </c>
      <c r="BH21" s="60">
        <f>-IF(SUM(BI$17:$CW$17)=0,SUM(BH20:BH20,BH22),IF(BH17&gt;0,MIN(BH$17*$C22,SUM(BH20:BH20,BH22)),0))</f>
        <v>0</v>
      </c>
      <c r="BI21" s="60">
        <f>-IF(SUM(BJ$17:$CW$17)=0,SUM(BI20:BI20,BI22),IF(BI17&gt;0,MIN(BI$17*$C22,SUM(BI20:BI20,BI22)),0))</f>
        <v>0</v>
      </c>
      <c r="BJ21" s="60">
        <f>-IF(SUM(BK$17:$CW$17)=0,SUM(BJ20:BJ20,BJ22),IF(BJ17&gt;0,MIN(BJ$17*$C22,SUM(BJ20:BJ20,BJ22)),0))</f>
        <v>0</v>
      </c>
      <c r="BK21" s="60">
        <f>-IF(SUM(BL$17:$CW$17)=0,SUM(BK20:BK20,BK22),IF(BK17&gt;0,MIN(BK$17*$C22,SUM(BK20:BK20,BK22)),0))</f>
        <v>0</v>
      </c>
      <c r="BL21" s="60">
        <f>-IF(SUM(BM$17:$CW$17)=0,SUM(BL20:BL20,BL22),IF(BL17&gt;0,MIN(BL$17*$C22,SUM(BL20:BL20,BL22)),0))</f>
        <v>0</v>
      </c>
      <c r="BM21" s="60">
        <f>-IF(SUM(BN$17:$CW$17)=0,SUM(BM20:BM20,BM22),IF(BM17&gt;0,MIN(BM$17*$C22,SUM(BM20:BM20,BM22)),0))</f>
        <v>0</v>
      </c>
      <c r="BN21" s="60">
        <f>-IF(SUM(BO$17:$CW$17)=0,SUM(BN20:BN20,BN22),IF(BN17&gt;0,MIN(BN$17*$C22,SUM(BN20:BN20,BN22)),0))</f>
        <v>0</v>
      </c>
      <c r="BO21" s="60">
        <f>-IF(SUM(BP$17:$CW$17)=0,SUM(BO20:BO20,BO22),IF(BO17&gt;0,MIN(BO$17*$C22,SUM(BO20:BO20,BO22)),0))</f>
        <v>0</v>
      </c>
      <c r="BP21" s="60">
        <f>-IF(SUM(BQ$17:$CW$17)=0,SUM(BP20:BP20,BP22),IF(BP17&gt;0,MIN(BP$17*$C22,SUM(BP20:BP20,BP22)),0))</f>
        <v>0</v>
      </c>
      <c r="BQ21" s="60">
        <f>-IF(SUM(BR$17:$CW$17)=0,SUM(BQ20:BQ20,BQ22),IF(BQ17&gt;0,MIN(BQ$17*$C22,SUM(BQ20:BQ20,BQ22)),0))</f>
        <v>0</v>
      </c>
      <c r="BR21" s="60">
        <f>-IF(SUM(BS$17:$CW$17)=0,SUM(BR20:BR20,BR22),IF(BR17&gt;0,MIN(BR$17*$C22,SUM(BR20:BR20,BR22)),0))</f>
        <v>0</v>
      </c>
      <c r="BS21" s="60">
        <f>-IF(SUM(BT$17:$CW$17)=0,SUM(BS20:BS20,BS22),IF(BS17&gt;0,MIN(BS$17*$C22,SUM(BS20:BS20,BS22)),0))</f>
        <v>0</v>
      </c>
      <c r="BT21" s="60">
        <f>-IF(SUM(BU$17:$CW$17)=0,SUM(BT20:BT20,BT22),IF(BT17&gt;0,MIN(BT$17*$C22,SUM(BT20:BT20,BT22)),0))</f>
        <v>0</v>
      </c>
      <c r="BU21" s="60">
        <f>-IF(SUM(BV$17:$CW$17)=0,SUM(BU20:BU20,BU22),IF(BU17&gt;0,MIN(BU$17*$C22,SUM(BU20:BU20,BU22)),0))</f>
        <v>0</v>
      </c>
      <c r="BV21" s="60">
        <f>-IF(SUM(BW$17:$CW$17)=0,SUM(BV20:BV20,BV22),IF(BV17&gt;0,MIN(BV$17*$C22,SUM(BV20:BV20,BV22)),0))</f>
        <v>0</v>
      </c>
      <c r="BW21" s="60">
        <f>-IF(SUM(BX$17:$CW$17)=0,SUM(BW20:BW20,BW22),IF(BW17&gt;0,MIN(BW$17*$C22,SUM(BW20:BW20,BW22)),0))</f>
        <v>0</v>
      </c>
      <c r="BX21" s="60">
        <f>-IF(SUM(BY$17:$CW$17)=0,SUM(BX20:BX20,BX22),IF(BX17&gt;0,MIN(BX$17*$C22,SUM(BX20:BX20,BX22)),0))</f>
        <v>0</v>
      </c>
      <c r="BY21" s="60">
        <f>-IF(SUM(BZ$17:$CW$17)=0,SUM(BY20:BY20,BY22),IF(BY17&gt;0,MIN(BY$17*$C22,SUM(BY20:BY20,BY22)),0))</f>
        <v>0</v>
      </c>
      <c r="BZ21" s="60">
        <f>-IF(SUM(CA$17:$CW$17)=0,SUM(BZ20:BZ20,BZ22),IF(BZ17&gt;0,MIN(BZ$17*$C22,SUM(BZ20:BZ20,BZ22)),0))</f>
        <v>0</v>
      </c>
      <c r="CA21" s="60">
        <f>-IF(SUM(CB$17:$CW$17)=0,SUM(CA20:CA20,CA22),IF(CA17&gt;0,MIN(CA$17*$C22,SUM(CA20:CA20,CA22)),0))</f>
        <v>0</v>
      </c>
      <c r="CB21" s="60">
        <f>-IF(SUM(CC$17:$CW$17)=0,SUM(CB20:CB20,CB22),IF(CB17&gt;0,MIN(CB$17*$C22,SUM(CB20:CB20,CB22)),0))</f>
        <v>0</v>
      </c>
      <c r="CC21" s="60">
        <f>-IF(SUM(CD$17:$CW$17)=0,SUM(CC20:CC20,CC22),IF(CC17&gt;0,MIN(CC$17*$C22,SUM(CC20:CC20,CC22)),0))</f>
        <v>0</v>
      </c>
      <c r="CD21" s="60">
        <f>-IF(SUM(CE$17:$CW$17)=0,SUM(CD20:CD20,CD22),IF(CD17&gt;0,MIN(CD$17*$C22,SUM(CD20:CD20,CD22)),0))</f>
        <v>0</v>
      </c>
      <c r="CE21" s="60">
        <f>-IF(SUM(CF$17:$CW$17)=0,SUM(CE20:CE20,CE22),IF(CE17&gt;0,MIN(CE$17*$C22,SUM(CE20:CE20,CE22)),0))</f>
        <v>0</v>
      </c>
      <c r="CF21" s="60">
        <f>-IF(SUM(CG$17:$CW$17)=0,SUM(CF20:CF20,CF22),IF(CF17&gt;0,MIN(CF$17*$C22,SUM(CF20:CF20,CF22)),0))</f>
        <v>0</v>
      </c>
      <c r="CG21" s="60">
        <f>-IF(SUM(CH$17:$CW$17)=0,SUM(CG20:CG20,CG22),IF(CG17&gt;0,MIN(CG$17*$C22,SUM(CG20:CG20,CG22)),0))</f>
        <v>0</v>
      </c>
      <c r="CH21" s="60">
        <f>-IF(SUM(CI$17:$CW$17)=0,SUM(CH20:CH20,CH22),IF(CH17&gt;0,MIN(CH$17*$C22,SUM(CH20:CH20,CH22)),0))</f>
        <v>0</v>
      </c>
      <c r="CI21" s="60">
        <f>-IF(SUM(CJ$17:$CW$17)=0,SUM(CI20:CI20,CI22),IF(CI17&gt;0,MIN(CI$17*$C22,SUM(CI20:CI20,CI22)),0))</f>
        <v>0</v>
      </c>
      <c r="CJ21" s="60">
        <f>-IF(SUM(CK$17:$CW$17)=0,SUM(CJ20:CJ20,CJ22),IF(CJ17&gt;0,MIN(CJ$17*$C22,SUM(CJ20:CJ20,CJ22)),0))</f>
        <v>0</v>
      </c>
      <c r="CK21" s="60">
        <f>-IF(SUM(CL$17:$CW$17)=0,SUM(CK20:CK20,CK22),IF(CK17&gt;0,MIN(CK$17*$C22,SUM(CK20:CK20,CK22)),0))</f>
        <v>0</v>
      </c>
      <c r="CL21" s="60">
        <f>-IF(SUM(CM$17:$CW$17)=0,SUM(CL20:CL20,CL22),IF(CL17&gt;0,MIN(CL$17*$C22,SUM(CL20:CL20,CL22)),0))</f>
        <v>0</v>
      </c>
      <c r="CM21" s="60">
        <f>-IF(SUM(CN$17:$CW$17)=0,SUM(CM20:CM20,CM22),IF(CM17&gt;0,MIN(CM$17*$C22,SUM(CM20:CM20,CM22)),0))</f>
        <v>0</v>
      </c>
      <c r="CN21" s="60">
        <f>-IF(SUM(CO$17:$CW$17)=0,SUM(CN20:CN20,CN22),IF(CN17&gt;0,MIN(CN$17*$C22,SUM(CN20:CN20,CN22)),0))</f>
        <v>0</v>
      </c>
      <c r="CO21" s="60">
        <f>-IF(SUM(CP$17:$CW$17)=0,SUM(CO20:CO20,CO22),IF(CO17&gt;0,MIN(CO$17*$C22,SUM(CO20:CO20,CO22)),0))</f>
        <v>0</v>
      </c>
      <c r="CP21" s="60">
        <f>-IF(SUM(CQ$17:$CW$17)=0,SUM(CP20:CP20,CP22),IF(CP17&gt;0,MIN(CP$17*$C22,SUM(CP20:CP20,CP22)),0))</f>
        <v>0</v>
      </c>
      <c r="CQ21" s="60">
        <f>-IF(SUM(CR$17:$CW$17)=0,SUM(CQ20:CQ20,CQ22),IF(CQ17&gt;0,MIN(CQ$17*$C22,SUM(CQ20:CQ20,CQ22)),0))</f>
        <v>0</v>
      </c>
      <c r="CR21" s="60">
        <f>-IF(SUM(CS$17:$CW$17)=0,SUM(CR20:CR20,CR22),IF(CR17&gt;0,MIN(CR$17*$C22,SUM(CR20:CR20,CR22)),0))</f>
        <v>0</v>
      </c>
      <c r="CS21" s="60">
        <f>-IF(SUM(CT$17:$CW$17)=0,SUM(CS20:CS20,CS22),IF(CS17&gt;0,MIN(CS$17*$C22,SUM(CS20:CS20,CS22)),0))</f>
        <v>0</v>
      </c>
      <c r="CT21" s="60">
        <f>-IF(SUM(CU$17:$CW$17)=0,SUM(CT20:CT20,CT22),IF(CT17&gt;0,MIN(CT$17*$C22,SUM(CT20:CT20,CT22)),0))</f>
        <v>0</v>
      </c>
      <c r="CU21" s="60">
        <f>-IF(SUM(CV$17:$CW$17)=0,SUM(CU20:CU20,CU22),IF(CU17&gt;0,MIN(CU$17*$C22,SUM(CU20:CU20,CU22)),0))</f>
        <v>0</v>
      </c>
      <c r="CV21" s="60">
        <f>-IF(SUM(CW$17:$CW$17)=0,SUM(CV20:CV20,CV22),IF(CV17&gt;0,MIN(CV$17*$C22,SUM(CV20:CV20,CV22)),0))</f>
        <v>0</v>
      </c>
      <c r="CW21" s="60">
        <f>-IF(SUM($CW$17:CX$17)=0,SUM(CW20:CW20,CW22),IF(CW17&gt;0,MIN(CW$17*$C22,SUM(CW20:CW20,CW22)),0))</f>
        <v>0</v>
      </c>
      <c r="CX21" s="39"/>
      <c r="CY21" s="39"/>
      <c r="CZ21" s="39"/>
      <c r="DA21" s="39"/>
      <c r="DB21" s="39"/>
      <c r="DC21" s="39"/>
      <c r="DD21" s="39"/>
      <c r="DE21" s="39"/>
      <c r="DF21" s="39"/>
      <c r="DG21" s="39"/>
      <c r="DH21" s="39"/>
      <c r="DI21" s="39"/>
      <c r="DJ21" s="39"/>
      <c r="DK21" s="39"/>
      <c r="DL21" s="39"/>
      <c r="DM21" s="39"/>
      <c r="DN21" s="39"/>
      <c r="DO21" s="39"/>
      <c r="DP21" s="39"/>
      <c r="DQ21" s="39"/>
      <c r="DR21" s="39"/>
      <c r="DS21" s="39"/>
      <c r="DT21" s="39"/>
      <c r="DU21" s="39"/>
      <c r="DV21" s="39"/>
      <c r="DW21" s="39"/>
      <c r="DX21" s="39"/>
      <c r="DY21" s="39"/>
      <c r="DZ21" s="39"/>
      <c r="EA21" s="39"/>
      <c r="EB21" s="39"/>
      <c r="EC21" s="39"/>
      <c r="ED21" s="39"/>
      <c r="EE21" s="39"/>
      <c r="EF21" s="39"/>
      <c r="EG21" s="39"/>
      <c r="EH21" s="39"/>
      <c r="EI21" s="39"/>
      <c r="EJ21" s="39"/>
      <c r="EK21" s="39"/>
      <c r="EL21" s="39"/>
      <c r="EM21" s="39"/>
      <c r="EN21" s="39"/>
      <c r="EO21" s="39"/>
      <c r="EP21" s="39"/>
      <c r="EQ21" s="39"/>
      <c r="ER21" s="39"/>
      <c r="ES21" s="39"/>
      <c r="ET21" s="39"/>
      <c r="EU21" s="39"/>
      <c r="EV21" s="39"/>
      <c r="EW21" s="39"/>
      <c r="EX21" s="39"/>
      <c r="EY21" s="39"/>
      <c r="EZ21" s="39"/>
      <c r="FA21" s="39"/>
      <c r="FB21" s="39"/>
      <c r="FC21" s="39"/>
      <c r="FD21" s="39"/>
      <c r="FE21" s="39"/>
      <c r="FF21" s="39"/>
      <c r="FG21" s="39"/>
      <c r="FH21" s="39"/>
      <c r="FI21" s="39"/>
      <c r="FJ21" s="39"/>
      <c r="FK21" s="39"/>
      <c r="FL21" s="39"/>
      <c r="FM21" s="39"/>
      <c r="FN21" s="39"/>
      <c r="FO21" s="39"/>
      <c r="FP21" s="39"/>
      <c r="FQ21" s="39"/>
      <c r="FR21" s="39"/>
      <c r="FS21" s="39"/>
      <c r="FT21" s="39"/>
      <c r="FU21" s="39"/>
      <c r="FV21" s="39"/>
      <c r="FW21" s="39"/>
      <c r="FX21" s="39"/>
      <c r="FY21" s="39"/>
      <c r="FZ21" s="39"/>
      <c r="GA21" s="39"/>
      <c r="GB21" s="39"/>
      <c r="GC21" s="39"/>
      <c r="GD21" s="39"/>
      <c r="GE21" s="39"/>
      <c r="GF21" s="39"/>
      <c r="GG21" s="39"/>
      <c r="GH21" s="39"/>
      <c r="GI21" s="39"/>
      <c r="GJ21" s="39"/>
      <c r="GK21" s="39"/>
      <c r="GL21" s="39"/>
      <c r="GM21" s="39"/>
      <c r="GN21" s="39"/>
      <c r="GO21" s="39"/>
      <c r="GP21" s="39"/>
      <c r="GQ21" s="39"/>
      <c r="GR21" s="39"/>
    </row>
    <row r="22" spans="2:200" hidden="1" outlineLevel="1" x14ac:dyDescent="0.25">
      <c r="B22" s="63" t="s">
        <v>37</v>
      </c>
      <c r="C22" s="67">
        <f>$C$5</f>
        <v>0</v>
      </c>
      <c r="D22" s="65">
        <f t="shared" si="10"/>
        <v>0</v>
      </c>
      <c r="E22" s="65">
        <f t="shared" si="10"/>
        <v>0</v>
      </c>
      <c r="F22" s="65">
        <f t="shared" si="10"/>
        <v>0</v>
      </c>
      <c r="G22" s="65">
        <f t="shared" si="10"/>
        <v>0</v>
      </c>
      <c r="H22" s="65">
        <f t="shared" si="10"/>
        <v>0</v>
      </c>
      <c r="I22" s="65">
        <f t="shared" si="10"/>
        <v>0</v>
      </c>
      <c r="J22" s="65">
        <f t="shared" si="10"/>
        <v>0</v>
      </c>
      <c r="K22" s="65">
        <f t="shared" si="10"/>
        <v>0</v>
      </c>
      <c r="L22" s="65">
        <f t="shared" si="10"/>
        <v>0</v>
      </c>
      <c r="N22" s="68">
        <f>SUM(Q22:CW22)</f>
        <v>0</v>
      </c>
      <c r="O22" s="69" t="str">
        <f>IF(ABS(N22+N21)&lt;1,"OK","CHECK")</f>
        <v>OK</v>
      </c>
      <c r="P22" s="5"/>
      <c r="Q22" s="25">
        <f>-MIN($C22*Q$17,0)</f>
        <v>0</v>
      </c>
      <c r="R22" s="25">
        <f t="shared" ref="R22:CC22" si="11">-MIN($C22*R$17,0)</f>
        <v>0</v>
      </c>
      <c r="S22" s="25">
        <f t="shared" si="11"/>
        <v>0</v>
      </c>
      <c r="T22" s="25">
        <f t="shared" si="11"/>
        <v>0</v>
      </c>
      <c r="U22" s="25">
        <f t="shared" si="11"/>
        <v>0</v>
      </c>
      <c r="V22" s="25">
        <f t="shared" si="11"/>
        <v>0</v>
      </c>
      <c r="W22" s="25">
        <f t="shared" si="11"/>
        <v>0</v>
      </c>
      <c r="X22" s="25">
        <f t="shared" si="11"/>
        <v>0</v>
      </c>
      <c r="Y22" s="25">
        <f t="shared" si="11"/>
        <v>0</v>
      </c>
      <c r="Z22" s="25">
        <f t="shared" si="11"/>
        <v>0</v>
      </c>
      <c r="AA22" s="25">
        <f t="shared" si="11"/>
        <v>0</v>
      </c>
      <c r="AB22" s="25">
        <f t="shared" si="11"/>
        <v>0</v>
      </c>
      <c r="AC22" s="25">
        <f t="shared" si="11"/>
        <v>0</v>
      </c>
      <c r="AD22" s="25">
        <f t="shared" si="11"/>
        <v>0</v>
      </c>
      <c r="AE22" s="25">
        <f t="shared" si="11"/>
        <v>0</v>
      </c>
      <c r="AF22" s="25">
        <f t="shared" si="11"/>
        <v>0</v>
      </c>
      <c r="AG22" s="25">
        <f t="shared" si="11"/>
        <v>0</v>
      </c>
      <c r="AH22" s="25">
        <f t="shared" si="11"/>
        <v>0</v>
      </c>
      <c r="AI22" s="25">
        <f t="shared" si="11"/>
        <v>0</v>
      </c>
      <c r="AJ22" s="25">
        <f t="shared" si="11"/>
        <v>0</v>
      </c>
      <c r="AK22" s="25">
        <f t="shared" si="11"/>
        <v>0</v>
      </c>
      <c r="AL22" s="25">
        <f t="shared" si="11"/>
        <v>0</v>
      </c>
      <c r="AM22" s="25">
        <f t="shared" si="11"/>
        <v>0</v>
      </c>
      <c r="AN22" s="25">
        <f t="shared" si="11"/>
        <v>0</v>
      </c>
      <c r="AO22" s="25">
        <f t="shared" si="11"/>
        <v>0</v>
      </c>
      <c r="AP22" s="25">
        <f t="shared" si="11"/>
        <v>0</v>
      </c>
      <c r="AQ22" s="25">
        <f t="shared" si="11"/>
        <v>0</v>
      </c>
      <c r="AR22" s="25">
        <f t="shared" si="11"/>
        <v>0</v>
      </c>
      <c r="AS22" s="25">
        <f t="shared" si="11"/>
        <v>0</v>
      </c>
      <c r="AT22" s="25">
        <f t="shared" si="11"/>
        <v>0</v>
      </c>
      <c r="AU22" s="25">
        <f t="shared" si="11"/>
        <v>0</v>
      </c>
      <c r="AV22" s="25">
        <f t="shared" si="11"/>
        <v>0</v>
      </c>
      <c r="AW22" s="25">
        <f t="shared" si="11"/>
        <v>0</v>
      </c>
      <c r="AX22" s="25">
        <f t="shared" si="11"/>
        <v>0</v>
      </c>
      <c r="AY22" s="25">
        <f t="shared" si="11"/>
        <v>0</v>
      </c>
      <c r="AZ22" s="25">
        <f t="shared" si="11"/>
        <v>0</v>
      </c>
      <c r="BA22" s="25">
        <f t="shared" si="11"/>
        <v>0</v>
      </c>
      <c r="BB22" s="25">
        <f t="shared" si="11"/>
        <v>0</v>
      </c>
      <c r="BC22" s="25">
        <f t="shared" si="11"/>
        <v>0</v>
      </c>
      <c r="BD22" s="25">
        <f t="shared" si="11"/>
        <v>0</v>
      </c>
      <c r="BE22" s="25">
        <f t="shared" si="11"/>
        <v>0</v>
      </c>
      <c r="BF22" s="25">
        <f t="shared" si="11"/>
        <v>0</v>
      </c>
      <c r="BG22" s="25">
        <f t="shared" si="11"/>
        <v>0</v>
      </c>
      <c r="BH22" s="25">
        <f t="shared" si="11"/>
        <v>0</v>
      </c>
      <c r="BI22" s="25">
        <f t="shared" si="11"/>
        <v>0</v>
      </c>
      <c r="BJ22" s="25">
        <f t="shared" si="11"/>
        <v>0</v>
      </c>
      <c r="BK22" s="25">
        <f t="shared" si="11"/>
        <v>0</v>
      </c>
      <c r="BL22" s="25">
        <f t="shared" si="11"/>
        <v>0</v>
      </c>
      <c r="BM22" s="25">
        <f t="shared" si="11"/>
        <v>0</v>
      </c>
      <c r="BN22" s="25">
        <f t="shared" si="11"/>
        <v>0</v>
      </c>
      <c r="BO22" s="25">
        <f t="shared" si="11"/>
        <v>0</v>
      </c>
      <c r="BP22" s="25">
        <f t="shared" si="11"/>
        <v>0</v>
      </c>
      <c r="BQ22" s="25">
        <f t="shared" si="11"/>
        <v>0</v>
      </c>
      <c r="BR22" s="25">
        <f t="shared" si="11"/>
        <v>0</v>
      </c>
      <c r="BS22" s="25">
        <f t="shared" si="11"/>
        <v>0</v>
      </c>
      <c r="BT22" s="25">
        <f t="shared" si="11"/>
        <v>0</v>
      </c>
      <c r="BU22" s="25">
        <f t="shared" si="11"/>
        <v>0</v>
      </c>
      <c r="BV22" s="25">
        <f t="shared" si="11"/>
        <v>0</v>
      </c>
      <c r="BW22" s="25">
        <f t="shared" si="11"/>
        <v>0</v>
      </c>
      <c r="BX22" s="25">
        <f t="shared" si="11"/>
        <v>0</v>
      </c>
      <c r="BY22" s="25">
        <f t="shared" si="11"/>
        <v>0</v>
      </c>
      <c r="BZ22" s="25">
        <f t="shared" si="11"/>
        <v>0</v>
      </c>
      <c r="CA22" s="25">
        <f t="shared" si="11"/>
        <v>0</v>
      </c>
      <c r="CB22" s="25">
        <f t="shared" si="11"/>
        <v>0</v>
      </c>
      <c r="CC22" s="25">
        <f t="shared" si="11"/>
        <v>0</v>
      </c>
      <c r="CD22" s="25">
        <f t="shared" ref="CD22:CW22" si="12">-MIN($C22*CD$17,0)</f>
        <v>0</v>
      </c>
      <c r="CE22" s="25">
        <f t="shared" si="12"/>
        <v>0</v>
      </c>
      <c r="CF22" s="25">
        <f t="shared" si="12"/>
        <v>0</v>
      </c>
      <c r="CG22" s="25">
        <f t="shared" si="12"/>
        <v>0</v>
      </c>
      <c r="CH22" s="25">
        <f t="shared" si="12"/>
        <v>0</v>
      </c>
      <c r="CI22" s="25">
        <f t="shared" si="12"/>
        <v>0</v>
      </c>
      <c r="CJ22" s="25">
        <f t="shared" si="12"/>
        <v>0</v>
      </c>
      <c r="CK22" s="25">
        <f t="shared" si="12"/>
        <v>0</v>
      </c>
      <c r="CL22" s="25">
        <f t="shared" si="12"/>
        <v>0</v>
      </c>
      <c r="CM22" s="25">
        <f t="shared" si="12"/>
        <v>0</v>
      </c>
      <c r="CN22" s="25">
        <f t="shared" si="12"/>
        <v>0</v>
      </c>
      <c r="CO22" s="25">
        <f t="shared" si="12"/>
        <v>0</v>
      </c>
      <c r="CP22" s="25">
        <f t="shared" si="12"/>
        <v>0</v>
      </c>
      <c r="CQ22" s="25">
        <f t="shared" si="12"/>
        <v>0</v>
      </c>
      <c r="CR22" s="25">
        <f t="shared" si="12"/>
        <v>0</v>
      </c>
      <c r="CS22" s="25">
        <f t="shared" si="12"/>
        <v>0</v>
      </c>
      <c r="CT22" s="25">
        <f t="shared" si="12"/>
        <v>0</v>
      </c>
      <c r="CU22" s="25">
        <f t="shared" si="12"/>
        <v>0</v>
      </c>
      <c r="CV22" s="25">
        <f t="shared" si="12"/>
        <v>0</v>
      </c>
      <c r="CW22" s="25">
        <f t="shared" si="12"/>
        <v>0</v>
      </c>
      <c r="CX22" s="39"/>
      <c r="CY22" s="39"/>
      <c r="CZ22" s="39"/>
      <c r="DA22" s="39"/>
      <c r="DB22" s="39"/>
      <c r="DC22" s="39"/>
      <c r="DD22" s="39"/>
      <c r="DE22" s="39"/>
      <c r="DF22" s="39"/>
      <c r="DG22" s="39"/>
      <c r="DH22" s="39"/>
      <c r="DI22" s="39"/>
      <c r="DJ22" s="39"/>
      <c r="DK22" s="39"/>
      <c r="DL22" s="39"/>
      <c r="DM22" s="39"/>
      <c r="DN22" s="39"/>
      <c r="DO22" s="39"/>
      <c r="DP22" s="39"/>
      <c r="DQ22" s="39"/>
      <c r="DR22" s="39"/>
      <c r="DS22" s="39"/>
      <c r="DT22" s="39"/>
      <c r="DU22" s="39"/>
      <c r="DV22" s="39"/>
      <c r="DW22" s="39"/>
      <c r="DX22" s="39"/>
      <c r="DY22" s="39"/>
      <c r="DZ22" s="39"/>
      <c r="EA22" s="39"/>
      <c r="EB22" s="39"/>
      <c r="EC22" s="39"/>
      <c r="ED22" s="39"/>
      <c r="EE22" s="39"/>
      <c r="EF22" s="39"/>
      <c r="EG22" s="39"/>
      <c r="EH22" s="39"/>
      <c r="EI22" s="39"/>
      <c r="EJ22" s="39"/>
      <c r="EK22" s="39"/>
      <c r="EL22" s="39"/>
      <c r="EM22" s="39"/>
      <c r="EN22" s="39"/>
      <c r="EO22" s="39"/>
      <c r="EP22" s="39"/>
      <c r="EQ22" s="39"/>
      <c r="ER22" s="39"/>
      <c r="ES22" s="39"/>
      <c r="ET22" s="39"/>
      <c r="EU22" s="39"/>
      <c r="EV22" s="39"/>
      <c r="EW22" s="39"/>
      <c r="EX22" s="39"/>
      <c r="EY22" s="39"/>
      <c r="EZ22" s="39"/>
      <c r="FA22" s="39"/>
      <c r="FB22" s="39"/>
      <c r="FC22" s="39"/>
      <c r="FD22" s="39"/>
      <c r="FE22" s="39"/>
      <c r="FF22" s="39"/>
      <c r="FG22" s="39"/>
      <c r="FH22" s="39"/>
      <c r="FI22" s="39"/>
      <c r="FJ22" s="39"/>
      <c r="FK22" s="39"/>
      <c r="FL22" s="39"/>
      <c r="FM22" s="39"/>
      <c r="FN22" s="39"/>
      <c r="FO22" s="39"/>
      <c r="FP22" s="39"/>
      <c r="FQ22" s="39"/>
      <c r="FR22" s="39"/>
      <c r="FS22" s="39"/>
      <c r="FT22" s="39"/>
      <c r="FU22" s="39"/>
      <c r="FV22" s="39"/>
      <c r="FW22" s="39"/>
      <c r="FX22" s="39"/>
      <c r="FY22" s="39"/>
      <c r="FZ22" s="39"/>
      <c r="GA22" s="39"/>
      <c r="GB22" s="39"/>
      <c r="GC22" s="39"/>
      <c r="GD22" s="39"/>
      <c r="GE22" s="39"/>
      <c r="GF22" s="39"/>
      <c r="GG22" s="39"/>
      <c r="GH22" s="39"/>
      <c r="GI22" s="39"/>
      <c r="GJ22" s="39"/>
      <c r="GK22" s="39"/>
      <c r="GL22" s="39"/>
      <c r="GM22" s="39"/>
      <c r="GN22" s="39"/>
      <c r="GO22" s="39"/>
      <c r="GP22" s="39"/>
      <c r="GQ22" s="39"/>
      <c r="GR22" s="39"/>
    </row>
    <row r="23" spans="2:200" hidden="1" outlineLevel="1" x14ac:dyDescent="0.25">
      <c r="B23" s="70" t="s">
        <v>38</v>
      </c>
      <c r="C23" s="71"/>
      <c r="D23" s="72">
        <f t="shared" ref="D23:L23" si="13">SUM(D21:D22)</f>
        <v>0</v>
      </c>
      <c r="E23" s="72">
        <f t="shared" si="13"/>
        <v>0</v>
      </c>
      <c r="F23" s="72">
        <f t="shared" si="13"/>
        <v>0</v>
      </c>
      <c r="G23" s="72">
        <f t="shared" si="13"/>
        <v>0</v>
      </c>
      <c r="H23" s="72">
        <f t="shared" si="13"/>
        <v>0</v>
      </c>
      <c r="I23" s="72">
        <f t="shared" si="13"/>
        <v>0</v>
      </c>
      <c r="J23" s="72">
        <f t="shared" si="13"/>
        <v>0</v>
      </c>
      <c r="K23" s="72">
        <f t="shared" si="13"/>
        <v>0</v>
      </c>
      <c r="L23" s="72">
        <f t="shared" si="13"/>
        <v>0</v>
      </c>
      <c r="N23" s="61" t="s">
        <v>39</v>
      </c>
      <c r="O23" s="62"/>
      <c r="P23" s="5"/>
      <c r="Q23" s="73">
        <f t="shared" ref="Q23:CB23" si="14">SUM(Q21:Q22)</f>
        <v>0</v>
      </c>
      <c r="R23" s="73">
        <f t="shared" si="14"/>
        <v>0</v>
      </c>
      <c r="S23" s="73">
        <f t="shared" si="14"/>
        <v>0</v>
      </c>
      <c r="T23" s="73">
        <f t="shared" si="14"/>
        <v>0</v>
      </c>
      <c r="U23" s="73">
        <f t="shared" si="14"/>
        <v>0</v>
      </c>
      <c r="V23" s="73">
        <f t="shared" si="14"/>
        <v>0</v>
      </c>
      <c r="W23" s="73">
        <f t="shared" si="14"/>
        <v>0</v>
      </c>
      <c r="X23" s="73">
        <f t="shared" si="14"/>
        <v>0</v>
      </c>
      <c r="Y23" s="73">
        <f t="shared" si="14"/>
        <v>0</v>
      </c>
      <c r="Z23" s="73">
        <f t="shared" si="14"/>
        <v>0</v>
      </c>
      <c r="AA23" s="73">
        <f t="shared" si="14"/>
        <v>0</v>
      </c>
      <c r="AB23" s="73">
        <f t="shared" si="14"/>
        <v>0</v>
      </c>
      <c r="AC23" s="73">
        <f t="shared" si="14"/>
        <v>0</v>
      </c>
      <c r="AD23" s="73">
        <f t="shared" si="14"/>
        <v>0</v>
      </c>
      <c r="AE23" s="73">
        <f t="shared" si="14"/>
        <v>0</v>
      </c>
      <c r="AF23" s="73">
        <f t="shared" si="14"/>
        <v>0</v>
      </c>
      <c r="AG23" s="73">
        <f t="shared" si="14"/>
        <v>0</v>
      </c>
      <c r="AH23" s="73">
        <f t="shared" si="14"/>
        <v>0</v>
      </c>
      <c r="AI23" s="73">
        <f t="shared" si="14"/>
        <v>0</v>
      </c>
      <c r="AJ23" s="73">
        <f t="shared" si="14"/>
        <v>0</v>
      </c>
      <c r="AK23" s="73">
        <f t="shared" si="14"/>
        <v>0</v>
      </c>
      <c r="AL23" s="73">
        <f t="shared" si="14"/>
        <v>0</v>
      </c>
      <c r="AM23" s="73">
        <f t="shared" si="14"/>
        <v>0</v>
      </c>
      <c r="AN23" s="73">
        <f t="shared" si="14"/>
        <v>0</v>
      </c>
      <c r="AO23" s="73">
        <f t="shared" si="14"/>
        <v>0</v>
      </c>
      <c r="AP23" s="73">
        <f t="shared" si="14"/>
        <v>0</v>
      </c>
      <c r="AQ23" s="73">
        <f t="shared" si="14"/>
        <v>0</v>
      </c>
      <c r="AR23" s="73">
        <f t="shared" si="14"/>
        <v>0</v>
      </c>
      <c r="AS23" s="73">
        <f t="shared" si="14"/>
        <v>0</v>
      </c>
      <c r="AT23" s="73">
        <f t="shared" si="14"/>
        <v>0</v>
      </c>
      <c r="AU23" s="73">
        <f t="shared" si="14"/>
        <v>0</v>
      </c>
      <c r="AV23" s="73">
        <f t="shared" si="14"/>
        <v>0</v>
      </c>
      <c r="AW23" s="73">
        <f t="shared" si="14"/>
        <v>0</v>
      </c>
      <c r="AX23" s="73">
        <f t="shared" si="14"/>
        <v>0</v>
      </c>
      <c r="AY23" s="73">
        <f t="shared" si="14"/>
        <v>0</v>
      </c>
      <c r="AZ23" s="73">
        <f t="shared" si="14"/>
        <v>0</v>
      </c>
      <c r="BA23" s="73">
        <f t="shared" si="14"/>
        <v>0</v>
      </c>
      <c r="BB23" s="73">
        <f t="shared" si="14"/>
        <v>0</v>
      </c>
      <c r="BC23" s="73">
        <f t="shared" si="14"/>
        <v>0</v>
      </c>
      <c r="BD23" s="73">
        <f t="shared" si="14"/>
        <v>0</v>
      </c>
      <c r="BE23" s="73">
        <f t="shared" si="14"/>
        <v>0</v>
      </c>
      <c r="BF23" s="73">
        <f t="shared" si="14"/>
        <v>0</v>
      </c>
      <c r="BG23" s="73">
        <f t="shared" si="14"/>
        <v>0</v>
      </c>
      <c r="BH23" s="73">
        <f t="shared" si="14"/>
        <v>0</v>
      </c>
      <c r="BI23" s="73">
        <f t="shared" si="14"/>
        <v>0</v>
      </c>
      <c r="BJ23" s="73">
        <f t="shared" si="14"/>
        <v>0</v>
      </c>
      <c r="BK23" s="73">
        <f t="shared" si="14"/>
        <v>0</v>
      </c>
      <c r="BL23" s="73">
        <f t="shared" si="14"/>
        <v>0</v>
      </c>
      <c r="BM23" s="73">
        <f t="shared" si="14"/>
        <v>0</v>
      </c>
      <c r="BN23" s="73">
        <f t="shared" si="14"/>
        <v>0</v>
      </c>
      <c r="BO23" s="73">
        <f t="shared" si="14"/>
        <v>0</v>
      </c>
      <c r="BP23" s="73">
        <f t="shared" si="14"/>
        <v>0</v>
      </c>
      <c r="BQ23" s="73">
        <f t="shared" si="14"/>
        <v>0</v>
      </c>
      <c r="BR23" s="73">
        <f t="shared" si="14"/>
        <v>0</v>
      </c>
      <c r="BS23" s="73">
        <f t="shared" si="14"/>
        <v>0</v>
      </c>
      <c r="BT23" s="73">
        <f t="shared" si="14"/>
        <v>0</v>
      </c>
      <c r="BU23" s="73">
        <f t="shared" si="14"/>
        <v>0</v>
      </c>
      <c r="BV23" s="73">
        <f t="shared" si="14"/>
        <v>0</v>
      </c>
      <c r="BW23" s="73">
        <f t="shared" si="14"/>
        <v>0</v>
      </c>
      <c r="BX23" s="73">
        <f t="shared" si="14"/>
        <v>0</v>
      </c>
      <c r="BY23" s="73">
        <f t="shared" si="14"/>
        <v>0</v>
      </c>
      <c r="BZ23" s="73">
        <f t="shared" si="14"/>
        <v>0</v>
      </c>
      <c r="CA23" s="73">
        <f t="shared" si="14"/>
        <v>0</v>
      </c>
      <c r="CB23" s="73">
        <f t="shared" si="14"/>
        <v>0</v>
      </c>
      <c r="CC23" s="73">
        <f t="shared" ref="CC23:CW23" si="15">SUM(CC21:CC22)</f>
        <v>0</v>
      </c>
      <c r="CD23" s="73">
        <f t="shared" si="15"/>
        <v>0</v>
      </c>
      <c r="CE23" s="73">
        <f t="shared" si="15"/>
        <v>0</v>
      </c>
      <c r="CF23" s="73">
        <f t="shared" si="15"/>
        <v>0</v>
      </c>
      <c r="CG23" s="73">
        <f t="shared" si="15"/>
        <v>0</v>
      </c>
      <c r="CH23" s="73">
        <f t="shared" si="15"/>
        <v>0</v>
      </c>
      <c r="CI23" s="73">
        <f t="shared" si="15"/>
        <v>0</v>
      </c>
      <c r="CJ23" s="73">
        <f t="shared" si="15"/>
        <v>0</v>
      </c>
      <c r="CK23" s="73">
        <f t="shared" si="15"/>
        <v>0</v>
      </c>
      <c r="CL23" s="73">
        <f t="shared" si="15"/>
        <v>0</v>
      </c>
      <c r="CM23" s="73">
        <f t="shared" si="15"/>
        <v>0</v>
      </c>
      <c r="CN23" s="73">
        <f t="shared" si="15"/>
        <v>0</v>
      </c>
      <c r="CO23" s="73">
        <f t="shared" si="15"/>
        <v>0</v>
      </c>
      <c r="CP23" s="73">
        <f t="shared" si="15"/>
        <v>0</v>
      </c>
      <c r="CQ23" s="73">
        <f t="shared" si="15"/>
        <v>0</v>
      </c>
      <c r="CR23" s="73">
        <f t="shared" si="15"/>
        <v>0</v>
      </c>
      <c r="CS23" s="73">
        <f t="shared" si="15"/>
        <v>0</v>
      </c>
      <c r="CT23" s="73">
        <f t="shared" si="15"/>
        <v>0</v>
      </c>
      <c r="CU23" s="73">
        <f t="shared" si="15"/>
        <v>0</v>
      </c>
      <c r="CV23" s="73">
        <f t="shared" si="15"/>
        <v>0</v>
      </c>
      <c r="CW23" s="73">
        <f t="shared" si="15"/>
        <v>0</v>
      </c>
      <c r="CX23" s="39"/>
      <c r="CY23" s="39"/>
      <c r="CZ23" s="39"/>
      <c r="DA23" s="39"/>
      <c r="DB23" s="39"/>
      <c r="DC23" s="39"/>
      <c r="DD23" s="39"/>
      <c r="DE23" s="39"/>
      <c r="DF23" s="39"/>
      <c r="DG23" s="39"/>
      <c r="DH23" s="39"/>
      <c r="DI23" s="39"/>
      <c r="DJ23" s="39"/>
      <c r="DK23" s="39"/>
      <c r="DL23" s="39"/>
      <c r="DM23" s="39"/>
      <c r="DN23" s="39"/>
      <c r="DO23" s="39"/>
      <c r="DP23" s="39"/>
      <c r="DQ23" s="39"/>
      <c r="DR23" s="39"/>
      <c r="DS23" s="39"/>
      <c r="DT23" s="39"/>
      <c r="DU23" s="39"/>
      <c r="DV23" s="39"/>
      <c r="DW23" s="39"/>
      <c r="DX23" s="39"/>
      <c r="DY23" s="39"/>
      <c r="DZ23" s="39"/>
      <c r="EA23" s="39"/>
      <c r="EB23" s="39"/>
      <c r="EC23" s="39"/>
      <c r="ED23" s="39"/>
      <c r="EE23" s="39"/>
      <c r="EF23" s="39"/>
      <c r="EG23" s="39"/>
      <c r="EH23" s="39"/>
      <c r="EI23" s="39"/>
      <c r="EJ23" s="39"/>
      <c r="EK23" s="39"/>
      <c r="EL23" s="39"/>
      <c r="EM23" s="39"/>
      <c r="EN23" s="39"/>
      <c r="EO23" s="39"/>
      <c r="EP23" s="39"/>
      <c r="EQ23" s="39"/>
      <c r="ER23" s="39"/>
      <c r="ES23" s="39"/>
      <c r="ET23" s="39"/>
      <c r="EU23" s="39"/>
      <c r="EV23" s="39"/>
      <c r="EW23" s="39"/>
      <c r="EX23" s="39"/>
      <c r="EY23" s="39"/>
      <c r="EZ23" s="39"/>
      <c r="FA23" s="39"/>
      <c r="FB23" s="39"/>
      <c r="FC23" s="39"/>
      <c r="FD23" s="39"/>
      <c r="FE23" s="39"/>
      <c r="FF23" s="39"/>
      <c r="FG23" s="39"/>
      <c r="FH23" s="39"/>
      <c r="FI23" s="39"/>
      <c r="FJ23" s="39"/>
      <c r="FK23" s="39"/>
      <c r="FL23" s="39"/>
      <c r="FM23" s="39"/>
      <c r="FN23" s="39"/>
      <c r="FO23" s="39"/>
      <c r="FP23" s="39"/>
      <c r="FQ23" s="39"/>
      <c r="FR23" s="39"/>
      <c r="FS23" s="39"/>
      <c r="FT23" s="39"/>
      <c r="FU23" s="39"/>
      <c r="FV23" s="39"/>
      <c r="FW23" s="39"/>
      <c r="FX23" s="39"/>
      <c r="FY23" s="39"/>
      <c r="FZ23" s="39"/>
      <c r="GA23" s="39"/>
      <c r="GB23" s="39"/>
      <c r="GC23" s="39"/>
      <c r="GD23" s="39"/>
      <c r="GE23" s="39"/>
      <c r="GF23" s="39"/>
      <c r="GG23" s="39"/>
      <c r="GH23" s="39"/>
      <c r="GI23" s="39"/>
      <c r="GJ23" s="39"/>
      <c r="GK23" s="39"/>
      <c r="GL23" s="39"/>
      <c r="GM23" s="39"/>
      <c r="GN23" s="39"/>
      <c r="GO23" s="39"/>
      <c r="GP23" s="39"/>
      <c r="GQ23" s="39"/>
      <c r="GR23" s="39"/>
    </row>
    <row r="24" spans="2:200" hidden="1" outlineLevel="1" x14ac:dyDescent="0.25">
      <c r="B24" s="39" t="s">
        <v>40</v>
      </c>
      <c r="C24" s="74"/>
      <c r="D24" s="60">
        <f t="shared" ref="D24:L24" si="16">SUM(D20:D22)</f>
        <v>0</v>
      </c>
      <c r="E24" s="60">
        <f t="shared" si="16"/>
        <v>0</v>
      </c>
      <c r="F24" s="60">
        <f t="shared" si="16"/>
        <v>0</v>
      </c>
      <c r="G24" s="60">
        <f t="shared" si="16"/>
        <v>0</v>
      </c>
      <c r="H24" s="60">
        <f t="shared" si="16"/>
        <v>0</v>
      </c>
      <c r="I24" s="60">
        <f t="shared" si="16"/>
        <v>0</v>
      </c>
      <c r="J24" s="60">
        <f t="shared" si="16"/>
        <v>0</v>
      </c>
      <c r="K24" s="60">
        <f t="shared" si="16"/>
        <v>0</v>
      </c>
      <c r="L24" s="60">
        <f t="shared" si="16"/>
        <v>0</v>
      </c>
      <c r="N24" s="68">
        <f>MAX(Q24:CW24)</f>
        <v>0</v>
      </c>
      <c r="O24" s="75"/>
      <c r="P24" s="5"/>
      <c r="Q24" s="25">
        <f t="shared" ref="Q24:CB24" si="17">Q20+Q23</f>
        <v>0</v>
      </c>
      <c r="R24" s="25">
        <f t="shared" si="17"/>
        <v>0</v>
      </c>
      <c r="S24" s="25">
        <f t="shared" si="17"/>
        <v>0</v>
      </c>
      <c r="T24" s="25">
        <f t="shared" si="17"/>
        <v>0</v>
      </c>
      <c r="U24" s="25">
        <f t="shared" si="17"/>
        <v>0</v>
      </c>
      <c r="V24" s="25">
        <f t="shared" si="17"/>
        <v>0</v>
      </c>
      <c r="W24" s="25">
        <f t="shared" si="17"/>
        <v>0</v>
      </c>
      <c r="X24" s="25">
        <f t="shared" si="17"/>
        <v>0</v>
      </c>
      <c r="Y24" s="25">
        <f t="shared" si="17"/>
        <v>0</v>
      </c>
      <c r="Z24" s="25">
        <f t="shared" si="17"/>
        <v>0</v>
      </c>
      <c r="AA24" s="25">
        <f t="shared" si="17"/>
        <v>0</v>
      </c>
      <c r="AB24" s="25">
        <f t="shared" si="17"/>
        <v>0</v>
      </c>
      <c r="AC24" s="25">
        <f t="shared" si="17"/>
        <v>0</v>
      </c>
      <c r="AD24" s="25">
        <f t="shared" si="17"/>
        <v>0</v>
      </c>
      <c r="AE24" s="25">
        <f t="shared" si="17"/>
        <v>0</v>
      </c>
      <c r="AF24" s="25">
        <f t="shared" si="17"/>
        <v>0</v>
      </c>
      <c r="AG24" s="25">
        <f t="shared" si="17"/>
        <v>0</v>
      </c>
      <c r="AH24" s="25">
        <f t="shared" si="17"/>
        <v>0</v>
      </c>
      <c r="AI24" s="25">
        <f t="shared" si="17"/>
        <v>0</v>
      </c>
      <c r="AJ24" s="25">
        <f t="shared" si="17"/>
        <v>0</v>
      </c>
      <c r="AK24" s="25">
        <f t="shared" si="17"/>
        <v>0</v>
      </c>
      <c r="AL24" s="25">
        <f t="shared" si="17"/>
        <v>0</v>
      </c>
      <c r="AM24" s="25">
        <f t="shared" si="17"/>
        <v>0</v>
      </c>
      <c r="AN24" s="25">
        <f t="shared" si="17"/>
        <v>0</v>
      </c>
      <c r="AO24" s="25">
        <f t="shared" si="17"/>
        <v>0</v>
      </c>
      <c r="AP24" s="25">
        <f t="shared" si="17"/>
        <v>0</v>
      </c>
      <c r="AQ24" s="25">
        <f t="shared" si="17"/>
        <v>0</v>
      </c>
      <c r="AR24" s="25">
        <f t="shared" si="17"/>
        <v>0</v>
      </c>
      <c r="AS24" s="25">
        <f t="shared" si="17"/>
        <v>0</v>
      </c>
      <c r="AT24" s="25">
        <f t="shared" si="17"/>
        <v>0</v>
      </c>
      <c r="AU24" s="25">
        <f t="shared" si="17"/>
        <v>0</v>
      </c>
      <c r="AV24" s="25">
        <f t="shared" si="17"/>
        <v>0</v>
      </c>
      <c r="AW24" s="25">
        <f t="shared" si="17"/>
        <v>0</v>
      </c>
      <c r="AX24" s="25">
        <f t="shared" si="17"/>
        <v>0</v>
      </c>
      <c r="AY24" s="25">
        <f t="shared" si="17"/>
        <v>0</v>
      </c>
      <c r="AZ24" s="25">
        <f t="shared" si="17"/>
        <v>0</v>
      </c>
      <c r="BA24" s="25">
        <f t="shared" si="17"/>
        <v>0</v>
      </c>
      <c r="BB24" s="25">
        <f t="shared" si="17"/>
        <v>0</v>
      </c>
      <c r="BC24" s="25">
        <f t="shared" si="17"/>
        <v>0</v>
      </c>
      <c r="BD24" s="25">
        <f t="shared" si="17"/>
        <v>0</v>
      </c>
      <c r="BE24" s="25">
        <f t="shared" si="17"/>
        <v>0</v>
      </c>
      <c r="BF24" s="25">
        <f t="shared" si="17"/>
        <v>0</v>
      </c>
      <c r="BG24" s="25">
        <f t="shared" si="17"/>
        <v>0</v>
      </c>
      <c r="BH24" s="25">
        <f t="shared" si="17"/>
        <v>0</v>
      </c>
      <c r="BI24" s="25">
        <f t="shared" si="17"/>
        <v>0</v>
      </c>
      <c r="BJ24" s="25">
        <f t="shared" si="17"/>
        <v>0</v>
      </c>
      <c r="BK24" s="25">
        <f t="shared" si="17"/>
        <v>0</v>
      </c>
      <c r="BL24" s="25">
        <f t="shared" si="17"/>
        <v>0</v>
      </c>
      <c r="BM24" s="25">
        <f t="shared" si="17"/>
        <v>0</v>
      </c>
      <c r="BN24" s="25">
        <f t="shared" si="17"/>
        <v>0</v>
      </c>
      <c r="BO24" s="25">
        <f t="shared" si="17"/>
        <v>0</v>
      </c>
      <c r="BP24" s="25">
        <f t="shared" si="17"/>
        <v>0</v>
      </c>
      <c r="BQ24" s="25">
        <f t="shared" si="17"/>
        <v>0</v>
      </c>
      <c r="BR24" s="25">
        <f t="shared" si="17"/>
        <v>0</v>
      </c>
      <c r="BS24" s="25">
        <f t="shared" si="17"/>
        <v>0</v>
      </c>
      <c r="BT24" s="25">
        <f t="shared" si="17"/>
        <v>0</v>
      </c>
      <c r="BU24" s="25">
        <f t="shared" si="17"/>
        <v>0</v>
      </c>
      <c r="BV24" s="25">
        <f t="shared" si="17"/>
        <v>0</v>
      </c>
      <c r="BW24" s="25">
        <f t="shared" si="17"/>
        <v>0</v>
      </c>
      <c r="BX24" s="25">
        <f t="shared" si="17"/>
        <v>0</v>
      </c>
      <c r="BY24" s="25">
        <f t="shared" si="17"/>
        <v>0</v>
      </c>
      <c r="BZ24" s="25">
        <f t="shared" si="17"/>
        <v>0</v>
      </c>
      <c r="CA24" s="25">
        <f t="shared" si="17"/>
        <v>0</v>
      </c>
      <c r="CB24" s="25">
        <f t="shared" si="17"/>
        <v>0</v>
      </c>
      <c r="CC24" s="25">
        <f t="shared" ref="CC24:CW24" si="18">CC20+CC23</f>
        <v>0</v>
      </c>
      <c r="CD24" s="25">
        <f t="shared" si="18"/>
        <v>0</v>
      </c>
      <c r="CE24" s="25">
        <f t="shared" si="18"/>
        <v>0</v>
      </c>
      <c r="CF24" s="25">
        <f t="shared" si="18"/>
        <v>0</v>
      </c>
      <c r="CG24" s="25">
        <f t="shared" si="18"/>
        <v>0</v>
      </c>
      <c r="CH24" s="25">
        <f t="shared" si="18"/>
        <v>0</v>
      </c>
      <c r="CI24" s="25">
        <f t="shared" si="18"/>
        <v>0</v>
      </c>
      <c r="CJ24" s="25">
        <f t="shared" si="18"/>
        <v>0</v>
      </c>
      <c r="CK24" s="25">
        <f t="shared" si="18"/>
        <v>0</v>
      </c>
      <c r="CL24" s="25">
        <f t="shared" si="18"/>
        <v>0</v>
      </c>
      <c r="CM24" s="25">
        <f t="shared" si="18"/>
        <v>0</v>
      </c>
      <c r="CN24" s="25">
        <f t="shared" si="18"/>
        <v>0</v>
      </c>
      <c r="CO24" s="25">
        <f t="shared" si="18"/>
        <v>0</v>
      </c>
      <c r="CP24" s="25">
        <f t="shared" si="18"/>
        <v>0</v>
      </c>
      <c r="CQ24" s="25">
        <f t="shared" si="18"/>
        <v>0</v>
      </c>
      <c r="CR24" s="25">
        <f t="shared" si="18"/>
        <v>0</v>
      </c>
      <c r="CS24" s="25">
        <f t="shared" si="18"/>
        <v>0</v>
      </c>
      <c r="CT24" s="25">
        <f t="shared" si="18"/>
        <v>0</v>
      </c>
      <c r="CU24" s="25">
        <f t="shared" si="18"/>
        <v>0</v>
      </c>
      <c r="CV24" s="25">
        <f t="shared" si="18"/>
        <v>0</v>
      </c>
      <c r="CW24" s="25">
        <f t="shared" si="18"/>
        <v>0</v>
      </c>
      <c r="CX24" s="39"/>
      <c r="CY24" s="39"/>
      <c r="CZ24" s="39"/>
      <c r="DA24" s="39"/>
      <c r="DB24" s="39"/>
      <c r="DC24" s="39"/>
      <c r="DD24" s="39"/>
      <c r="DE24" s="39"/>
      <c r="DF24" s="39"/>
      <c r="DG24" s="39"/>
      <c r="DH24" s="39"/>
      <c r="DI24" s="39"/>
      <c r="DJ24" s="39"/>
      <c r="DK24" s="39"/>
      <c r="DL24" s="39"/>
      <c r="DM24" s="39"/>
      <c r="DN24" s="39"/>
      <c r="DO24" s="39"/>
      <c r="DP24" s="39"/>
      <c r="DQ24" s="39"/>
      <c r="DR24" s="39"/>
      <c r="DS24" s="39"/>
      <c r="DT24" s="39"/>
      <c r="DU24" s="39"/>
      <c r="DV24" s="39"/>
      <c r="DW24" s="39"/>
      <c r="DX24" s="39"/>
      <c r="DY24" s="39"/>
      <c r="DZ24" s="39"/>
      <c r="EA24" s="39"/>
      <c r="EB24" s="39"/>
      <c r="EC24" s="39"/>
      <c r="ED24" s="39"/>
      <c r="EE24" s="39"/>
      <c r="EF24" s="39"/>
      <c r="EG24" s="39"/>
      <c r="EH24" s="39"/>
      <c r="EI24" s="39"/>
      <c r="EJ24" s="39"/>
      <c r="EK24" s="39"/>
      <c r="EL24" s="39"/>
      <c r="EM24" s="39"/>
      <c r="EN24" s="39"/>
      <c r="EO24" s="39"/>
      <c r="EP24" s="39"/>
      <c r="EQ24" s="39"/>
      <c r="ER24" s="39"/>
      <c r="ES24" s="39"/>
      <c r="ET24" s="39"/>
      <c r="EU24" s="39"/>
      <c r="EV24" s="39"/>
      <c r="EW24" s="39"/>
      <c r="EX24" s="39"/>
      <c r="EY24" s="39"/>
      <c r="EZ24" s="39"/>
      <c r="FA24" s="39"/>
      <c r="FB24" s="39"/>
      <c r="FC24" s="39"/>
      <c r="FD24" s="39"/>
      <c r="FE24" s="39"/>
      <c r="FF24" s="39"/>
      <c r="FG24" s="39"/>
      <c r="FH24" s="39"/>
      <c r="FI24" s="39"/>
      <c r="FJ24" s="39"/>
      <c r="FK24" s="39"/>
      <c r="FL24" s="39"/>
      <c r="FM24" s="39"/>
      <c r="FN24" s="39"/>
      <c r="FO24" s="39"/>
      <c r="FP24" s="39"/>
      <c r="FQ24" s="39"/>
      <c r="FR24" s="39"/>
      <c r="FS24" s="39"/>
      <c r="FT24" s="39"/>
      <c r="FU24" s="39"/>
      <c r="FV24" s="39"/>
      <c r="FW24" s="39"/>
      <c r="FX24" s="39"/>
      <c r="FY24" s="39"/>
      <c r="FZ24" s="39"/>
      <c r="GA24" s="39"/>
      <c r="GB24" s="39"/>
      <c r="GC24" s="39"/>
      <c r="GD24" s="39"/>
      <c r="GE24" s="39"/>
      <c r="GF24" s="39"/>
      <c r="GG24" s="39"/>
      <c r="GH24" s="39"/>
      <c r="GI24" s="39"/>
      <c r="GJ24" s="39"/>
      <c r="GK24" s="39"/>
      <c r="GL24" s="39"/>
      <c r="GM24" s="39"/>
      <c r="GN24" s="39"/>
      <c r="GO24" s="39"/>
      <c r="GP24" s="39"/>
      <c r="GQ24" s="39"/>
      <c r="GR24" s="39"/>
    </row>
    <row r="25" spans="2:200" ht="13.8" hidden="1" customHeight="1" outlineLevel="1" x14ac:dyDescent="0.25">
      <c r="B25" s="39"/>
      <c r="C25" s="76" t="str">
        <f>IF(SUM(R25:CW25)&gt;0,"Negative balance","OK")</f>
        <v>OK</v>
      </c>
      <c r="D25" s="39"/>
      <c r="E25" s="41"/>
      <c r="F25" s="40"/>
      <c r="G25" s="40"/>
      <c r="H25" s="40"/>
      <c r="I25" s="40"/>
      <c r="J25" s="40"/>
      <c r="K25" s="40"/>
      <c r="L25" s="40"/>
      <c r="N25" s="61" t="s">
        <v>35</v>
      </c>
      <c r="O25" s="62"/>
      <c r="P25" s="5"/>
      <c r="Q25" s="39"/>
      <c r="R25" s="77" t="str">
        <f t="shared" ref="R25:CC25" si="19">IF(ROUND(R24,0)&lt;0,1,"OK")</f>
        <v>OK</v>
      </c>
      <c r="S25" s="77" t="str">
        <f t="shared" si="19"/>
        <v>OK</v>
      </c>
      <c r="T25" s="77" t="str">
        <f t="shared" si="19"/>
        <v>OK</v>
      </c>
      <c r="U25" s="77" t="str">
        <f t="shared" si="19"/>
        <v>OK</v>
      </c>
      <c r="V25" s="77" t="str">
        <f t="shared" si="19"/>
        <v>OK</v>
      </c>
      <c r="W25" s="77" t="str">
        <f t="shared" si="19"/>
        <v>OK</v>
      </c>
      <c r="X25" s="77" t="str">
        <f t="shared" si="19"/>
        <v>OK</v>
      </c>
      <c r="Y25" s="77" t="str">
        <f t="shared" si="19"/>
        <v>OK</v>
      </c>
      <c r="Z25" s="77" t="str">
        <f t="shared" si="19"/>
        <v>OK</v>
      </c>
      <c r="AA25" s="77" t="str">
        <f t="shared" si="19"/>
        <v>OK</v>
      </c>
      <c r="AB25" s="77" t="str">
        <f t="shared" si="19"/>
        <v>OK</v>
      </c>
      <c r="AC25" s="77" t="str">
        <f t="shared" si="19"/>
        <v>OK</v>
      </c>
      <c r="AD25" s="77" t="str">
        <f t="shared" si="19"/>
        <v>OK</v>
      </c>
      <c r="AE25" s="77" t="str">
        <f t="shared" si="19"/>
        <v>OK</v>
      </c>
      <c r="AF25" s="77" t="str">
        <f t="shared" si="19"/>
        <v>OK</v>
      </c>
      <c r="AG25" s="77" t="str">
        <f t="shared" si="19"/>
        <v>OK</v>
      </c>
      <c r="AH25" s="77" t="str">
        <f t="shared" si="19"/>
        <v>OK</v>
      </c>
      <c r="AI25" s="77" t="str">
        <f t="shared" si="19"/>
        <v>OK</v>
      </c>
      <c r="AJ25" s="77" t="str">
        <f t="shared" si="19"/>
        <v>OK</v>
      </c>
      <c r="AK25" s="77" t="str">
        <f t="shared" si="19"/>
        <v>OK</v>
      </c>
      <c r="AL25" s="77" t="str">
        <f t="shared" si="19"/>
        <v>OK</v>
      </c>
      <c r="AM25" s="77" t="str">
        <f t="shared" si="19"/>
        <v>OK</v>
      </c>
      <c r="AN25" s="77" t="str">
        <f t="shared" si="19"/>
        <v>OK</v>
      </c>
      <c r="AO25" s="77" t="str">
        <f t="shared" si="19"/>
        <v>OK</v>
      </c>
      <c r="AP25" s="77" t="str">
        <f t="shared" si="19"/>
        <v>OK</v>
      </c>
      <c r="AQ25" s="77" t="str">
        <f t="shared" si="19"/>
        <v>OK</v>
      </c>
      <c r="AR25" s="77" t="str">
        <f t="shared" si="19"/>
        <v>OK</v>
      </c>
      <c r="AS25" s="77" t="str">
        <f t="shared" si="19"/>
        <v>OK</v>
      </c>
      <c r="AT25" s="77" t="str">
        <f t="shared" si="19"/>
        <v>OK</v>
      </c>
      <c r="AU25" s="77" t="str">
        <f t="shared" si="19"/>
        <v>OK</v>
      </c>
      <c r="AV25" s="77" t="str">
        <f t="shared" si="19"/>
        <v>OK</v>
      </c>
      <c r="AW25" s="77" t="str">
        <f t="shared" si="19"/>
        <v>OK</v>
      </c>
      <c r="AX25" s="77" t="str">
        <f t="shared" si="19"/>
        <v>OK</v>
      </c>
      <c r="AY25" s="77" t="str">
        <f t="shared" si="19"/>
        <v>OK</v>
      </c>
      <c r="AZ25" s="77" t="str">
        <f t="shared" si="19"/>
        <v>OK</v>
      </c>
      <c r="BA25" s="77" t="str">
        <f t="shared" si="19"/>
        <v>OK</v>
      </c>
      <c r="BB25" s="77" t="str">
        <f t="shared" si="19"/>
        <v>OK</v>
      </c>
      <c r="BC25" s="77" t="str">
        <f t="shared" si="19"/>
        <v>OK</v>
      </c>
      <c r="BD25" s="77" t="str">
        <f t="shared" si="19"/>
        <v>OK</v>
      </c>
      <c r="BE25" s="77" t="str">
        <f t="shared" si="19"/>
        <v>OK</v>
      </c>
      <c r="BF25" s="77" t="str">
        <f t="shared" si="19"/>
        <v>OK</v>
      </c>
      <c r="BG25" s="77" t="str">
        <f t="shared" si="19"/>
        <v>OK</v>
      </c>
      <c r="BH25" s="77" t="str">
        <f t="shared" si="19"/>
        <v>OK</v>
      </c>
      <c r="BI25" s="77" t="str">
        <f t="shared" si="19"/>
        <v>OK</v>
      </c>
      <c r="BJ25" s="77" t="str">
        <f t="shared" si="19"/>
        <v>OK</v>
      </c>
      <c r="BK25" s="77" t="str">
        <f t="shared" si="19"/>
        <v>OK</v>
      </c>
      <c r="BL25" s="77" t="str">
        <f t="shared" si="19"/>
        <v>OK</v>
      </c>
      <c r="BM25" s="77" t="str">
        <f t="shared" si="19"/>
        <v>OK</v>
      </c>
      <c r="BN25" s="77" t="str">
        <f t="shared" si="19"/>
        <v>OK</v>
      </c>
      <c r="BO25" s="77" t="str">
        <f t="shared" si="19"/>
        <v>OK</v>
      </c>
      <c r="BP25" s="77" t="str">
        <f t="shared" si="19"/>
        <v>OK</v>
      </c>
      <c r="BQ25" s="77" t="str">
        <f t="shared" si="19"/>
        <v>OK</v>
      </c>
      <c r="BR25" s="77" t="str">
        <f t="shared" si="19"/>
        <v>OK</v>
      </c>
      <c r="BS25" s="77" t="str">
        <f t="shared" si="19"/>
        <v>OK</v>
      </c>
      <c r="BT25" s="77" t="str">
        <f t="shared" si="19"/>
        <v>OK</v>
      </c>
      <c r="BU25" s="77" t="str">
        <f t="shared" si="19"/>
        <v>OK</v>
      </c>
      <c r="BV25" s="77" t="str">
        <f t="shared" si="19"/>
        <v>OK</v>
      </c>
      <c r="BW25" s="77" t="str">
        <f t="shared" si="19"/>
        <v>OK</v>
      </c>
      <c r="BX25" s="77" t="str">
        <f t="shared" si="19"/>
        <v>OK</v>
      </c>
      <c r="BY25" s="77" t="str">
        <f t="shared" si="19"/>
        <v>OK</v>
      </c>
      <c r="BZ25" s="77" t="str">
        <f t="shared" si="19"/>
        <v>OK</v>
      </c>
      <c r="CA25" s="77" t="str">
        <f t="shared" si="19"/>
        <v>OK</v>
      </c>
      <c r="CB25" s="77" t="str">
        <f t="shared" si="19"/>
        <v>OK</v>
      </c>
      <c r="CC25" s="77" t="str">
        <f t="shared" si="19"/>
        <v>OK</v>
      </c>
      <c r="CD25" s="77" t="str">
        <f t="shared" ref="CD25:CW25" si="20">IF(ROUND(CD24,0)&lt;0,1,"OK")</f>
        <v>OK</v>
      </c>
      <c r="CE25" s="77" t="str">
        <f t="shared" si="20"/>
        <v>OK</v>
      </c>
      <c r="CF25" s="77" t="str">
        <f t="shared" si="20"/>
        <v>OK</v>
      </c>
      <c r="CG25" s="77" t="str">
        <f t="shared" si="20"/>
        <v>OK</v>
      </c>
      <c r="CH25" s="77" t="str">
        <f t="shared" si="20"/>
        <v>OK</v>
      </c>
      <c r="CI25" s="77" t="str">
        <f t="shared" si="20"/>
        <v>OK</v>
      </c>
      <c r="CJ25" s="77" t="str">
        <f t="shared" si="20"/>
        <v>OK</v>
      </c>
      <c r="CK25" s="77" t="str">
        <f t="shared" si="20"/>
        <v>OK</v>
      </c>
      <c r="CL25" s="77" t="str">
        <f t="shared" si="20"/>
        <v>OK</v>
      </c>
      <c r="CM25" s="77" t="str">
        <f t="shared" si="20"/>
        <v>OK</v>
      </c>
      <c r="CN25" s="77" t="str">
        <f t="shared" si="20"/>
        <v>OK</v>
      </c>
      <c r="CO25" s="77" t="str">
        <f t="shared" si="20"/>
        <v>OK</v>
      </c>
      <c r="CP25" s="77" t="str">
        <f t="shared" si="20"/>
        <v>OK</v>
      </c>
      <c r="CQ25" s="77" t="str">
        <f t="shared" si="20"/>
        <v>OK</v>
      </c>
      <c r="CR25" s="77" t="str">
        <f t="shared" si="20"/>
        <v>OK</v>
      </c>
      <c r="CS25" s="77" t="str">
        <f t="shared" si="20"/>
        <v>OK</v>
      </c>
      <c r="CT25" s="77" t="str">
        <f t="shared" si="20"/>
        <v>OK</v>
      </c>
      <c r="CU25" s="77" t="str">
        <f t="shared" si="20"/>
        <v>OK</v>
      </c>
      <c r="CV25" s="77" t="str">
        <f t="shared" si="20"/>
        <v>OK</v>
      </c>
      <c r="CW25" s="77" t="str">
        <f t="shared" si="20"/>
        <v>OK</v>
      </c>
      <c r="CX25" s="39"/>
      <c r="CY25" s="39"/>
      <c r="CZ25" s="39"/>
      <c r="DA25" s="39"/>
      <c r="DB25" s="39"/>
      <c r="DC25" s="39"/>
      <c r="DD25" s="39"/>
      <c r="DE25" s="39"/>
      <c r="DF25" s="39"/>
      <c r="DG25" s="39"/>
      <c r="DH25" s="39"/>
      <c r="DI25" s="39"/>
      <c r="DJ25" s="39"/>
      <c r="DK25" s="39"/>
      <c r="DL25" s="39"/>
      <c r="DM25" s="39"/>
      <c r="DN25" s="39"/>
      <c r="DO25" s="39"/>
      <c r="DP25" s="39"/>
      <c r="DQ25" s="39"/>
      <c r="DR25" s="39"/>
      <c r="DS25" s="39"/>
      <c r="DT25" s="39"/>
      <c r="DU25" s="39"/>
      <c r="DV25" s="39"/>
      <c r="DW25" s="39"/>
      <c r="DX25" s="39"/>
      <c r="DY25" s="39"/>
      <c r="DZ25" s="39"/>
      <c r="EA25" s="39"/>
      <c r="EB25" s="39"/>
      <c r="EC25" s="39"/>
      <c r="ED25" s="39"/>
      <c r="EE25" s="39"/>
      <c r="EF25" s="39"/>
      <c r="EG25" s="39"/>
      <c r="EH25" s="39"/>
      <c r="EI25" s="39"/>
      <c r="EJ25" s="39"/>
      <c r="EK25" s="39"/>
      <c r="EL25" s="39"/>
      <c r="EM25" s="39"/>
      <c r="EN25" s="39"/>
      <c r="EO25" s="39"/>
      <c r="EP25" s="39"/>
      <c r="EQ25" s="39"/>
      <c r="ER25" s="39"/>
      <c r="ES25" s="39"/>
      <c r="ET25" s="39"/>
      <c r="EU25" s="39"/>
      <c r="EV25" s="39"/>
      <c r="EW25" s="39"/>
      <c r="EX25" s="39"/>
      <c r="EY25" s="39"/>
      <c r="EZ25" s="39"/>
      <c r="FA25" s="39"/>
      <c r="FB25" s="39"/>
      <c r="FC25" s="39"/>
      <c r="FD25" s="39"/>
      <c r="FE25" s="39"/>
      <c r="FF25" s="39"/>
      <c r="FG25" s="39"/>
      <c r="FH25" s="39"/>
      <c r="FI25" s="39"/>
      <c r="FJ25" s="39"/>
      <c r="FK25" s="39"/>
      <c r="FL25" s="39"/>
      <c r="FM25" s="39"/>
      <c r="FN25" s="39"/>
      <c r="FO25" s="39"/>
      <c r="FP25" s="39"/>
      <c r="FQ25" s="39"/>
      <c r="FR25" s="39"/>
      <c r="FS25" s="39"/>
      <c r="FT25" s="39"/>
      <c r="FU25" s="39"/>
      <c r="FV25" s="39"/>
      <c r="FW25" s="39"/>
      <c r="FX25" s="39"/>
      <c r="FY25" s="39"/>
      <c r="FZ25" s="39"/>
      <c r="GA25" s="39"/>
      <c r="GB25" s="39"/>
      <c r="GC25" s="39"/>
      <c r="GD25" s="39"/>
      <c r="GE25" s="39"/>
      <c r="GF25" s="39"/>
      <c r="GG25" s="39"/>
      <c r="GH25" s="39"/>
      <c r="GI25" s="39"/>
      <c r="GJ25" s="39"/>
      <c r="GK25" s="39"/>
      <c r="GL25" s="39"/>
      <c r="GM25" s="39"/>
      <c r="GN25" s="39"/>
      <c r="GO25" s="39"/>
      <c r="GP25" s="39"/>
      <c r="GQ25" s="39"/>
      <c r="GR25" s="39"/>
    </row>
    <row r="26" spans="2:200" hidden="1" outlineLevel="1" x14ac:dyDescent="0.25">
      <c r="B26" s="78" t="s">
        <v>41</v>
      </c>
      <c r="C26" s="79">
        <f>E5</f>
        <v>0</v>
      </c>
      <c r="D26" s="65">
        <f t="shared" ref="D26:L26" si="21">SUMIF($Q$15:$CW$15,D$19,$Q26:$CW26)</f>
        <v>0</v>
      </c>
      <c r="E26" s="65">
        <f t="shared" si="21"/>
        <v>0</v>
      </c>
      <c r="F26" s="65">
        <f t="shared" si="21"/>
        <v>0</v>
      </c>
      <c r="G26" s="65">
        <f t="shared" si="21"/>
        <v>0</v>
      </c>
      <c r="H26" s="65">
        <f t="shared" si="21"/>
        <v>0</v>
      </c>
      <c r="I26" s="65">
        <f t="shared" si="21"/>
        <v>0</v>
      </c>
      <c r="J26" s="65">
        <f t="shared" si="21"/>
        <v>0</v>
      </c>
      <c r="K26" s="65">
        <f t="shared" si="21"/>
        <v>0</v>
      </c>
      <c r="L26" s="65">
        <f t="shared" si="21"/>
        <v>0</v>
      </c>
      <c r="N26" s="66">
        <f>SUM(Q26:CW26)</f>
        <v>0</v>
      </c>
      <c r="O26" s="62"/>
      <c r="P26" s="5"/>
      <c r="Q26" s="39"/>
      <c r="R26" s="25">
        <f t="shared" ref="R26:CC26" si="22">-R20*$C26/12+(-Q27+Q26-Q28)*$C26/12</f>
        <v>0</v>
      </c>
      <c r="S26" s="25">
        <f t="shared" si="22"/>
        <v>0</v>
      </c>
      <c r="T26" s="25">
        <f t="shared" si="22"/>
        <v>0</v>
      </c>
      <c r="U26" s="25">
        <f t="shared" si="22"/>
        <v>0</v>
      </c>
      <c r="V26" s="25">
        <f t="shared" si="22"/>
        <v>0</v>
      </c>
      <c r="W26" s="25">
        <f t="shared" si="22"/>
        <v>0</v>
      </c>
      <c r="X26" s="25">
        <f t="shared" si="22"/>
        <v>0</v>
      </c>
      <c r="Y26" s="25">
        <f t="shared" si="22"/>
        <v>0</v>
      </c>
      <c r="Z26" s="25">
        <f t="shared" si="22"/>
        <v>0</v>
      </c>
      <c r="AA26" s="25">
        <f t="shared" si="22"/>
        <v>0</v>
      </c>
      <c r="AB26" s="25">
        <f t="shared" si="22"/>
        <v>0</v>
      </c>
      <c r="AC26" s="25">
        <f t="shared" si="22"/>
        <v>0</v>
      </c>
      <c r="AD26" s="25">
        <f t="shared" si="22"/>
        <v>0</v>
      </c>
      <c r="AE26" s="25">
        <f t="shared" si="22"/>
        <v>0</v>
      </c>
      <c r="AF26" s="25">
        <f t="shared" si="22"/>
        <v>0</v>
      </c>
      <c r="AG26" s="25">
        <f t="shared" si="22"/>
        <v>0</v>
      </c>
      <c r="AH26" s="25">
        <f t="shared" si="22"/>
        <v>0</v>
      </c>
      <c r="AI26" s="25">
        <f t="shared" si="22"/>
        <v>0</v>
      </c>
      <c r="AJ26" s="25">
        <f t="shared" si="22"/>
        <v>0</v>
      </c>
      <c r="AK26" s="25">
        <f t="shared" si="22"/>
        <v>0</v>
      </c>
      <c r="AL26" s="25">
        <f t="shared" si="22"/>
        <v>0</v>
      </c>
      <c r="AM26" s="25">
        <f t="shared" si="22"/>
        <v>0</v>
      </c>
      <c r="AN26" s="25">
        <f t="shared" si="22"/>
        <v>0</v>
      </c>
      <c r="AO26" s="25">
        <f t="shared" si="22"/>
        <v>0</v>
      </c>
      <c r="AP26" s="25">
        <f t="shared" si="22"/>
        <v>0</v>
      </c>
      <c r="AQ26" s="25">
        <f t="shared" si="22"/>
        <v>0</v>
      </c>
      <c r="AR26" s="25">
        <f t="shared" si="22"/>
        <v>0</v>
      </c>
      <c r="AS26" s="25">
        <f t="shared" si="22"/>
        <v>0</v>
      </c>
      <c r="AT26" s="25">
        <f t="shared" si="22"/>
        <v>0</v>
      </c>
      <c r="AU26" s="25">
        <f t="shared" si="22"/>
        <v>0</v>
      </c>
      <c r="AV26" s="25">
        <f t="shared" si="22"/>
        <v>0</v>
      </c>
      <c r="AW26" s="25">
        <f t="shared" si="22"/>
        <v>0</v>
      </c>
      <c r="AX26" s="25">
        <f t="shared" si="22"/>
        <v>0</v>
      </c>
      <c r="AY26" s="25">
        <f t="shared" si="22"/>
        <v>0</v>
      </c>
      <c r="AZ26" s="25">
        <f t="shared" si="22"/>
        <v>0</v>
      </c>
      <c r="BA26" s="25">
        <f t="shared" si="22"/>
        <v>0</v>
      </c>
      <c r="BB26" s="25">
        <f t="shared" si="22"/>
        <v>0</v>
      </c>
      <c r="BC26" s="25">
        <f t="shared" si="22"/>
        <v>0</v>
      </c>
      <c r="BD26" s="25">
        <f t="shared" si="22"/>
        <v>0</v>
      </c>
      <c r="BE26" s="25">
        <f t="shared" si="22"/>
        <v>0</v>
      </c>
      <c r="BF26" s="25">
        <f t="shared" si="22"/>
        <v>0</v>
      </c>
      <c r="BG26" s="25">
        <f t="shared" si="22"/>
        <v>0</v>
      </c>
      <c r="BH26" s="25">
        <f t="shared" si="22"/>
        <v>0</v>
      </c>
      <c r="BI26" s="25">
        <f t="shared" si="22"/>
        <v>0</v>
      </c>
      <c r="BJ26" s="25">
        <f t="shared" si="22"/>
        <v>0</v>
      </c>
      <c r="BK26" s="25">
        <f t="shared" si="22"/>
        <v>0</v>
      </c>
      <c r="BL26" s="25">
        <f t="shared" si="22"/>
        <v>0</v>
      </c>
      <c r="BM26" s="25">
        <f t="shared" si="22"/>
        <v>0</v>
      </c>
      <c r="BN26" s="25">
        <f t="shared" si="22"/>
        <v>0</v>
      </c>
      <c r="BO26" s="25">
        <f t="shared" si="22"/>
        <v>0</v>
      </c>
      <c r="BP26" s="25">
        <f t="shared" si="22"/>
        <v>0</v>
      </c>
      <c r="BQ26" s="25">
        <f t="shared" si="22"/>
        <v>0</v>
      </c>
      <c r="BR26" s="25">
        <f t="shared" si="22"/>
        <v>0</v>
      </c>
      <c r="BS26" s="25">
        <f t="shared" si="22"/>
        <v>0</v>
      </c>
      <c r="BT26" s="25">
        <f t="shared" si="22"/>
        <v>0</v>
      </c>
      <c r="BU26" s="25">
        <f t="shared" si="22"/>
        <v>0</v>
      </c>
      <c r="BV26" s="25">
        <f t="shared" si="22"/>
        <v>0</v>
      </c>
      <c r="BW26" s="25">
        <f t="shared" si="22"/>
        <v>0</v>
      </c>
      <c r="BX26" s="25">
        <f t="shared" si="22"/>
        <v>0</v>
      </c>
      <c r="BY26" s="25">
        <f t="shared" si="22"/>
        <v>0</v>
      </c>
      <c r="BZ26" s="25">
        <f t="shared" si="22"/>
        <v>0</v>
      </c>
      <c r="CA26" s="25">
        <f t="shared" si="22"/>
        <v>0</v>
      </c>
      <c r="CB26" s="25">
        <f t="shared" si="22"/>
        <v>0</v>
      </c>
      <c r="CC26" s="25">
        <f t="shared" si="22"/>
        <v>0</v>
      </c>
      <c r="CD26" s="25">
        <f t="shared" ref="CD26:CW26" si="23">-CD20*$C26/12+(-CC27+CC26-CC28)*$C26/12</f>
        <v>0</v>
      </c>
      <c r="CE26" s="25">
        <f t="shared" si="23"/>
        <v>0</v>
      </c>
      <c r="CF26" s="25">
        <f t="shared" si="23"/>
        <v>0</v>
      </c>
      <c r="CG26" s="25">
        <f t="shared" si="23"/>
        <v>0</v>
      </c>
      <c r="CH26" s="25">
        <f t="shared" si="23"/>
        <v>0</v>
      </c>
      <c r="CI26" s="25">
        <f t="shared" si="23"/>
        <v>0</v>
      </c>
      <c r="CJ26" s="25">
        <f t="shared" si="23"/>
        <v>0</v>
      </c>
      <c r="CK26" s="25">
        <f t="shared" si="23"/>
        <v>0</v>
      </c>
      <c r="CL26" s="25">
        <f t="shared" si="23"/>
        <v>0</v>
      </c>
      <c r="CM26" s="25">
        <f t="shared" si="23"/>
        <v>0</v>
      </c>
      <c r="CN26" s="25">
        <f t="shared" si="23"/>
        <v>0</v>
      </c>
      <c r="CO26" s="25">
        <f t="shared" si="23"/>
        <v>0</v>
      </c>
      <c r="CP26" s="25">
        <f t="shared" si="23"/>
        <v>0</v>
      </c>
      <c r="CQ26" s="25">
        <f t="shared" si="23"/>
        <v>0</v>
      </c>
      <c r="CR26" s="25">
        <f t="shared" si="23"/>
        <v>0</v>
      </c>
      <c r="CS26" s="25">
        <f t="shared" si="23"/>
        <v>0</v>
      </c>
      <c r="CT26" s="25">
        <f t="shared" si="23"/>
        <v>0</v>
      </c>
      <c r="CU26" s="25">
        <f t="shared" si="23"/>
        <v>0</v>
      </c>
      <c r="CV26" s="25">
        <f t="shared" si="23"/>
        <v>0</v>
      </c>
      <c r="CW26" s="25">
        <f t="shared" si="23"/>
        <v>0</v>
      </c>
      <c r="CX26" s="39"/>
      <c r="CY26" s="39"/>
      <c r="CZ26" s="39"/>
      <c r="DA26" s="39"/>
      <c r="DB26" s="39"/>
      <c r="DC26" s="39"/>
      <c r="DD26" s="39"/>
      <c r="DE26" s="39"/>
      <c r="DF26" s="39"/>
      <c r="DG26" s="39"/>
      <c r="DH26" s="39"/>
      <c r="DI26" s="39"/>
      <c r="DJ26" s="39"/>
      <c r="DK26" s="39"/>
      <c r="DL26" s="39"/>
      <c r="DM26" s="39"/>
      <c r="DN26" s="39"/>
      <c r="DO26" s="39"/>
      <c r="DP26" s="39"/>
      <c r="DQ26" s="39"/>
      <c r="DR26" s="39"/>
      <c r="DS26" s="39"/>
      <c r="DT26" s="39"/>
      <c r="DU26" s="39"/>
      <c r="DV26" s="39"/>
      <c r="DW26" s="39"/>
      <c r="DX26" s="39"/>
      <c r="DY26" s="39"/>
      <c r="DZ26" s="39"/>
      <c r="EA26" s="39"/>
      <c r="EB26" s="39"/>
      <c r="EC26" s="39"/>
      <c r="ED26" s="39"/>
      <c r="EE26" s="39"/>
      <c r="EF26" s="39"/>
      <c r="EG26" s="39"/>
      <c r="EH26" s="39"/>
      <c r="EI26" s="39"/>
      <c r="EJ26" s="39"/>
      <c r="EK26" s="39"/>
      <c r="EL26" s="39"/>
      <c r="EM26" s="39"/>
      <c r="EN26" s="39"/>
      <c r="EO26" s="39"/>
      <c r="EP26" s="39"/>
      <c r="EQ26" s="39"/>
      <c r="ER26" s="39"/>
      <c r="ES26" s="39"/>
      <c r="ET26" s="39"/>
      <c r="EU26" s="39"/>
      <c r="EV26" s="39"/>
      <c r="EW26" s="39"/>
      <c r="EX26" s="39"/>
      <c r="EY26" s="39"/>
      <c r="EZ26" s="39"/>
      <c r="FA26" s="39"/>
      <c r="FB26" s="39"/>
      <c r="FC26" s="39"/>
      <c r="FD26" s="39"/>
      <c r="FE26" s="39"/>
      <c r="FF26" s="39"/>
      <c r="FG26" s="39"/>
      <c r="FH26" s="39"/>
      <c r="FI26" s="39"/>
      <c r="FJ26" s="39"/>
      <c r="FK26" s="39"/>
      <c r="FL26" s="39"/>
      <c r="FM26" s="39"/>
      <c r="FN26" s="39"/>
      <c r="FO26" s="39"/>
      <c r="FP26" s="39"/>
      <c r="FQ26" s="39"/>
      <c r="FR26" s="39"/>
      <c r="FS26" s="39"/>
      <c r="FT26" s="39"/>
      <c r="FU26" s="39"/>
      <c r="FV26" s="39"/>
      <c r="FW26" s="39"/>
      <c r="FX26" s="39"/>
      <c r="FY26" s="39"/>
      <c r="FZ26" s="39"/>
      <c r="GA26" s="39"/>
      <c r="GB26" s="39"/>
      <c r="GC26" s="39"/>
      <c r="GD26" s="39"/>
      <c r="GE26" s="39"/>
      <c r="GF26" s="39"/>
      <c r="GG26" s="39"/>
      <c r="GH26" s="39"/>
      <c r="GI26" s="39"/>
      <c r="GJ26" s="39"/>
      <c r="GK26" s="39"/>
      <c r="GL26" s="39"/>
      <c r="GM26" s="39"/>
      <c r="GN26" s="39"/>
      <c r="GO26" s="39"/>
      <c r="GP26" s="39"/>
      <c r="GQ26" s="39"/>
      <c r="GR26" s="39"/>
    </row>
    <row r="27" spans="2:200" hidden="1" outlineLevel="1" x14ac:dyDescent="0.25">
      <c r="B27" s="78" t="s">
        <v>42</v>
      </c>
      <c r="C27" s="79" t="s">
        <v>43</v>
      </c>
      <c r="D27" s="65">
        <f t="shared" ref="D27:L27" si="24">IF(OR(D$15="Initial",D$15=$E$15),$Q27,SUMIF($Q$19:$CV$19,DATE(D$15,1,1),$Q27:$CV27))</f>
        <v>0</v>
      </c>
      <c r="E27" s="65">
        <f t="shared" si="24"/>
        <v>0</v>
      </c>
      <c r="F27" s="65">
        <f t="shared" si="24"/>
        <v>0</v>
      </c>
      <c r="G27" s="65">
        <f t="shared" si="24"/>
        <v>0</v>
      </c>
      <c r="H27" s="65">
        <f t="shared" si="24"/>
        <v>0</v>
      </c>
      <c r="I27" s="65">
        <f t="shared" si="24"/>
        <v>0</v>
      </c>
      <c r="J27" s="65">
        <f t="shared" si="24"/>
        <v>0</v>
      </c>
      <c r="K27" s="65">
        <f t="shared" si="24"/>
        <v>0</v>
      </c>
      <c r="L27" s="65">
        <f t="shared" si="24"/>
        <v>0</v>
      </c>
      <c r="N27" s="80"/>
      <c r="O27" s="62"/>
      <c r="P27" s="5"/>
      <c r="Q27" s="39">
        <v>0</v>
      </c>
      <c r="R27" s="25">
        <v>0</v>
      </c>
      <c r="S27" s="25">
        <f>IF($C27="Yes",R27-R26+R28,0)</f>
        <v>0</v>
      </c>
      <c r="T27" s="25">
        <f t="shared" ref="T27:CE27" si="25">IF($C27="Yes",S27-S26+S28,0)</f>
        <v>0</v>
      </c>
      <c r="U27" s="25">
        <f t="shared" si="25"/>
        <v>0</v>
      </c>
      <c r="V27" s="25">
        <f t="shared" si="25"/>
        <v>0</v>
      </c>
      <c r="W27" s="25">
        <f t="shared" si="25"/>
        <v>0</v>
      </c>
      <c r="X27" s="25">
        <f t="shared" si="25"/>
        <v>0</v>
      </c>
      <c r="Y27" s="25">
        <f t="shared" si="25"/>
        <v>0</v>
      </c>
      <c r="Z27" s="25">
        <f t="shared" si="25"/>
        <v>0</v>
      </c>
      <c r="AA27" s="25">
        <f t="shared" si="25"/>
        <v>0</v>
      </c>
      <c r="AB27" s="25">
        <f t="shared" si="25"/>
        <v>0</v>
      </c>
      <c r="AC27" s="25">
        <f t="shared" si="25"/>
        <v>0</v>
      </c>
      <c r="AD27" s="25">
        <f t="shared" si="25"/>
        <v>0</v>
      </c>
      <c r="AE27" s="25">
        <f t="shared" si="25"/>
        <v>0</v>
      </c>
      <c r="AF27" s="25">
        <f t="shared" si="25"/>
        <v>0</v>
      </c>
      <c r="AG27" s="25">
        <f t="shared" si="25"/>
        <v>0</v>
      </c>
      <c r="AH27" s="25">
        <f t="shared" si="25"/>
        <v>0</v>
      </c>
      <c r="AI27" s="25">
        <f t="shared" si="25"/>
        <v>0</v>
      </c>
      <c r="AJ27" s="25">
        <f t="shared" si="25"/>
        <v>0</v>
      </c>
      <c r="AK27" s="25">
        <f t="shared" si="25"/>
        <v>0</v>
      </c>
      <c r="AL27" s="25">
        <f t="shared" si="25"/>
        <v>0</v>
      </c>
      <c r="AM27" s="25">
        <f t="shared" si="25"/>
        <v>0</v>
      </c>
      <c r="AN27" s="25">
        <f t="shared" si="25"/>
        <v>0</v>
      </c>
      <c r="AO27" s="25">
        <f t="shared" si="25"/>
        <v>0</v>
      </c>
      <c r="AP27" s="25">
        <f t="shared" si="25"/>
        <v>0</v>
      </c>
      <c r="AQ27" s="25">
        <f t="shared" si="25"/>
        <v>0</v>
      </c>
      <c r="AR27" s="25">
        <f t="shared" si="25"/>
        <v>0</v>
      </c>
      <c r="AS27" s="25">
        <f t="shared" si="25"/>
        <v>0</v>
      </c>
      <c r="AT27" s="25">
        <f t="shared" si="25"/>
        <v>0</v>
      </c>
      <c r="AU27" s="25">
        <f t="shared" si="25"/>
        <v>0</v>
      </c>
      <c r="AV27" s="25">
        <f t="shared" si="25"/>
        <v>0</v>
      </c>
      <c r="AW27" s="25">
        <f t="shared" si="25"/>
        <v>0</v>
      </c>
      <c r="AX27" s="25">
        <f t="shared" si="25"/>
        <v>0</v>
      </c>
      <c r="AY27" s="25">
        <f t="shared" si="25"/>
        <v>0</v>
      </c>
      <c r="AZ27" s="25">
        <f t="shared" si="25"/>
        <v>0</v>
      </c>
      <c r="BA27" s="25">
        <f t="shared" si="25"/>
        <v>0</v>
      </c>
      <c r="BB27" s="25">
        <f t="shared" si="25"/>
        <v>0</v>
      </c>
      <c r="BC27" s="25">
        <f t="shared" si="25"/>
        <v>0</v>
      </c>
      <c r="BD27" s="25">
        <f t="shared" si="25"/>
        <v>0</v>
      </c>
      <c r="BE27" s="25">
        <f t="shared" si="25"/>
        <v>0</v>
      </c>
      <c r="BF27" s="25">
        <f t="shared" si="25"/>
        <v>0</v>
      </c>
      <c r="BG27" s="25">
        <f t="shared" si="25"/>
        <v>0</v>
      </c>
      <c r="BH27" s="25">
        <f t="shared" si="25"/>
        <v>0</v>
      </c>
      <c r="BI27" s="25">
        <f t="shared" si="25"/>
        <v>0</v>
      </c>
      <c r="BJ27" s="25">
        <f t="shared" si="25"/>
        <v>0</v>
      </c>
      <c r="BK27" s="25">
        <f t="shared" si="25"/>
        <v>0</v>
      </c>
      <c r="BL27" s="25">
        <f t="shared" si="25"/>
        <v>0</v>
      </c>
      <c r="BM27" s="25">
        <f t="shared" si="25"/>
        <v>0</v>
      </c>
      <c r="BN27" s="25">
        <f t="shared" si="25"/>
        <v>0</v>
      </c>
      <c r="BO27" s="25">
        <f t="shared" si="25"/>
        <v>0</v>
      </c>
      <c r="BP27" s="25">
        <f t="shared" si="25"/>
        <v>0</v>
      </c>
      <c r="BQ27" s="25">
        <f t="shared" si="25"/>
        <v>0</v>
      </c>
      <c r="BR27" s="25">
        <f t="shared" si="25"/>
        <v>0</v>
      </c>
      <c r="BS27" s="25">
        <f t="shared" si="25"/>
        <v>0</v>
      </c>
      <c r="BT27" s="25">
        <f t="shared" si="25"/>
        <v>0</v>
      </c>
      <c r="BU27" s="25">
        <f t="shared" si="25"/>
        <v>0</v>
      </c>
      <c r="BV27" s="25">
        <f t="shared" si="25"/>
        <v>0</v>
      </c>
      <c r="BW27" s="25">
        <f t="shared" si="25"/>
        <v>0</v>
      </c>
      <c r="BX27" s="25">
        <f t="shared" si="25"/>
        <v>0</v>
      </c>
      <c r="BY27" s="25">
        <f t="shared" si="25"/>
        <v>0</v>
      </c>
      <c r="BZ27" s="25">
        <f t="shared" si="25"/>
        <v>0</v>
      </c>
      <c r="CA27" s="25">
        <f t="shared" si="25"/>
        <v>0</v>
      </c>
      <c r="CB27" s="25">
        <f t="shared" si="25"/>
        <v>0</v>
      </c>
      <c r="CC27" s="25">
        <f t="shared" si="25"/>
        <v>0</v>
      </c>
      <c r="CD27" s="25">
        <f t="shared" si="25"/>
        <v>0</v>
      </c>
      <c r="CE27" s="25">
        <f t="shared" si="25"/>
        <v>0</v>
      </c>
      <c r="CF27" s="25">
        <f t="shared" ref="CF27:CW27" si="26">IF($C27="Yes",CE27-CE26+CE28,0)</f>
        <v>0</v>
      </c>
      <c r="CG27" s="25">
        <f t="shared" si="26"/>
        <v>0</v>
      </c>
      <c r="CH27" s="25">
        <f t="shared" si="26"/>
        <v>0</v>
      </c>
      <c r="CI27" s="25">
        <f t="shared" si="26"/>
        <v>0</v>
      </c>
      <c r="CJ27" s="25">
        <f t="shared" si="26"/>
        <v>0</v>
      </c>
      <c r="CK27" s="25">
        <f t="shared" si="26"/>
        <v>0</v>
      </c>
      <c r="CL27" s="25">
        <f t="shared" si="26"/>
        <v>0</v>
      </c>
      <c r="CM27" s="25">
        <f t="shared" si="26"/>
        <v>0</v>
      </c>
      <c r="CN27" s="25">
        <f t="shared" si="26"/>
        <v>0</v>
      </c>
      <c r="CO27" s="25">
        <f t="shared" si="26"/>
        <v>0</v>
      </c>
      <c r="CP27" s="25">
        <f t="shared" si="26"/>
        <v>0</v>
      </c>
      <c r="CQ27" s="25">
        <f t="shared" si="26"/>
        <v>0</v>
      </c>
      <c r="CR27" s="25">
        <f t="shared" si="26"/>
        <v>0</v>
      </c>
      <c r="CS27" s="25">
        <f t="shared" si="26"/>
        <v>0</v>
      </c>
      <c r="CT27" s="25">
        <f t="shared" si="26"/>
        <v>0</v>
      </c>
      <c r="CU27" s="25">
        <f t="shared" si="26"/>
        <v>0</v>
      </c>
      <c r="CV27" s="25">
        <f t="shared" si="26"/>
        <v>0</v>
      </c>
      <c r="CW27" s="25">
        <f t="shared" si="26"/>
        <v>0</v>
      </c>
      <c r="CX27" s="39"/>
      <c r="CY27" s="39"/>
      <c r="CZ27" s="39"/>
      <c r="DA27" s="39"/>
      <c r="DB27" s="39"/>
      <c r="DC27" s="39"/>
      <c r="DD27" s="39"/>
      <c r="DE27" s="39"/>
      <c r="DF27" s="39"/>
      <c r="DG27" s="39"/>
      <c r="DH27" s="39"/>
      <c r="DI27" s="39"/>
      <c r="DJ27" s="39"/>
      <c r="DK27" s="39"/>
      <c r="DL27" s="39"/>
      <c r="DM27" s="39"/>
      <c r="DN27" s="39"/>
      <c r="DO27" s="39"/>
      <c r="DP27" s="39"/>
      <c r="DQ27" s="39"/>
      <c r="DR27" s="39"/>
      <c r="DS27" s="39"/>
      <c r="DT27" s="39"/>
      <c r="DU27" s="39"/>
      <c r="DV27" s="39"/>
      <c r="DW27" s="39"/>
      <c r="DX27" s="39"/>
      <c r="DY27" s="39"/>
      <c r="DZ27" s="39"/>
      <c r="EA27" s="39"/>
      <c r="EB27" s="39"/>
      <c r="EC27" s="39"/>
      <c r="ED27" s="39"/>
      <c r="EE27" s="39"/>
      <c r="EF27" s="39"/>
      <c r="EG27" s="39"/>
      <c r="EH27" s="39"/>
      <c r="EI27" s="39"/>
      <c r="EJ27" s="39"/>
      <c r="EK27" s="39"/>
      <c r="EL27" s="39"/>
      <c r="EM27" s="39"/>
      <c r="EN27" s="39"/>
      <c r="EO27" s="39"/>
      <c r="EP27" s="39"/>
      <c r="EQ27" s="39"/>
      <c r="ER27" s="39"/>
      <c r="ES27" s="39"/>
      <c r="ET27" s="39"/>
      <c r="EU27" s="39"/>
      <c r="EV27" s="39"/>
      <c r="EW27" s="39"/>
      <c r="EX27" s="39"/>
      <c r="EY27" s="39"/>
      <c r="EZ27" s="39"/>
      <c r="FA27" s="39"/>
      <c r="FB27" s="39"/>
      <c r="FC27" s="39"/>
      <c r="FD27" s="39"/>
      <c r="FE27" s="39"/>
      <c r="FF27" s="39"/>
      <c r="FG27" s="39"/>
      <c r="FH27" s="39"/>
      <c r="FI27" s="39"/>
      <c r="FJ27" s="39"/>
      <c r="FK27" s="39"/>
      <c r="FL27" s="39"/>
      <c r="FM27" s="39"/>
      <c r="FN27" s="39"/>
      <c r="FO27" s="39"/>
      <c r="FP27" s="39"/>
      <c r="FQ27" s="39"/>
      <c r="FR27" s="39"/>
      <c r="FS27" s="39"/>
      <c r="FT27" s="39"/>
      <c r="FU27" s="39"/>
      <c r="FV27" s="39"/>
      <c r="FW27" s="39"/>
      <c r="FX27" s="39"/>
      <c r="FY27" s="39"/>
      <c r="FZ27" s="39"/>
      <c r="GA27" s="39"/>
      <c r="GB27" s="39"/>
      <c r="GC27" s="39"/>
      <c r="GD27" s="39"/>
      <c r="GE27" s="39"/>
      <c r="GF27" s="39"/>
      <c r="GG27" s="39"/>
      <c r="GH27" s="39"/>
      <c r="GI27" s="39"/>
      <c r="GJ27" s="39"/>
      <c r="GK27" s="39"/>
      <c r="GL27" s="39"/>
      <c r="GM27" s="39"/>
      <c r="GN27" s="39"/>
      <c r="GO27" s="39"/>
      <c r="GP27" s="39"/>
      <c r="GQ27" s="39"/>
      <c r="GR27" s="39"/>
    </row>
    <row r="28" spans="2:200" hidden="1" outlineLevel="1" x14ac:dyDescent="0.25">
      <c r="B28" s="81" t="s">
        <v>44</v>
      </c>
      <c r="C28" s="59"/>
      <c r="D28" s="73">
        <f t="shared" ref="D28:L29" si="27">SUMIF($Q$15:$CW$15,D$19,$Q28:$CW28)</f>
        <v>0</v>
      </c>
      <c r="E28" s="73">
        <f t="shared" si="27"/>
        <v>0</v>
      </c>
      <c r="F28" s="73">
        <f t="shared" si="27"/>
        <v>0</v>
      </c>
      <c r="G28" s="73">
        <f t="shared" si="27"/>
        <v>0</v>
      </c>
      <c r="H28" s="73">
        <f t="shared" si="27"/>
        <v>0</v>
      </c>
      <c r="I28" s="73">
        <f t="shared" si="27"/>
        <v>0</v>
      </c>
      <c r="J28" s="73">
        <f t="shared" si="27"/>
        <v>0</v>
      </c>
      <c r="K28" s="73">
        <f t="shared" si="27"/>
        <v>0</v>
      </c>
      <c r="L28" s="73">
        <f t="shared" si="27"/>
        <v>0</v>
      </c>
      <c r="N28" s="68">
        <f>SUM(Q28:CW28)</f>
        <v>0</v>
      </c>
      <c r="O28" s="69" t="str">
        <f>IF(N28=N26,"OK","CHECK")</f>
        <v>OK</v>
      </c>
      <c r="P28" s="5"/>
      <c r="Q28" s="82"/>
      <c r="R28" s="73">
        <f>IF($C27="No",R26,-MIN(-R26+R27,MAX(R17+R21,0)))</f>
        <v>0</v>
      </c>
      <c r="S28" s="73">
        <f t="shared" ref="S28:CD28" si="28">IF($C27="No",S26,-MIN(-S26+S27,MAX(S17+S21,0)))</f>
        <v>0</v>
      </c>
      <c r="T28" s="73">
        <f t="shared" si="28"/>
        <v>0</v>
      </c>
      <c r="U28" s="73">
        <f t="shared" si="28"/>
        <v>0</v>
      </c>
      <c r="V28" s="73">
        <f t="shared" si="28"/>
        <v>0</v>
      </c>
      <c r="W28" s="73">
        <f t="shared" si="28"/>
        <v>0</v>
      </c>
      <c r="X28" s="73">
        <f t="shared" si="28"/>
        <v>0</v>
      </c>
      <c r="Y28" s="73">
        <f t="shared" si="28"/>
        <v>0</v>
      </c>
      <c r="Z28" s="73">
        <f t="shared" si="28"/>
        <v>0</v>
      </c>
      <c r="AA28" s="73">
        <f t="shared" si="28"/>
        <v>0</v>
      </c>
      <c r="AB28" s="73">
        <f t="shared" si="28"/>
        <v>0</v>
      </c>
      <c r="AC28" s="73">
        <f t="shared" si="28"/>
        <v>0</v>
      </c>
      <c r="AD28" s="73">
        <f t="shared" si="28"/>
        <v>0</v>
      </c>
      <c r="AE28" s="73">
        <f t="shared" si="28"/>
        <v>0</v>
      </c>
      <c r="AF28" s="73">
        <f t="shared" si="28"/>
        <v>0</v>
      </c>
      <c r="AG28" s="73">
        <f t="shared" si="28"/>
        <v>0</v>
      </c>
      <c r="AH28" s="73">
        <f t="shared" si="28"/>
        <v>0</v>
      </c>
      <c r="AI28" s="73">
        <f t="shared" si="28"/>
        <v>0</v>
      </c>
      <c r="AJ28" s="73">
        <f t="shared" si="28"/>
        <v>0</v>
      </c>
      <c r="AK28" s="73">
        <f t="shared" si="28"/>
        <v>0</v>
      </c>
      <c r="AL28" s="73">
        <f t="shared" si="28"/>
        <v>0</v>
      </c>
      <c r="AM28" s="73">
        <f t="shared" si="28"/>
        <v>0</v>
      </c>
      <c r="AN28" s="73">
        <f t="shared" si="28"/>
        <v>0</v>
      </c>
      <c r="AO28" s="73">
        <f t="shared" si="28"/>
        <v>0</v>
      </c>
      <c r="AP28" s="73">
        <f t="shared" si="28"/>
        <v>0</v>
      </c>
      <c r="AQ28" s="73">
        <f t="shared" si="28"/>
        <v>0</v>
      </c>
      <c r="AR28" s="73">
        <f t="shared" si="28"/>
        <v>0</v>
      </c>
      <c r="AS28" s="73">
        <f t="shared" si="28"/>
        <v>0</v>
      </c>
      <c r="AT28" s="73">
        <f t="shared" si="28"/>
        <v>0</v>
      </c>
      <c r="AU28" s="73">
        <f t="shared" si="28"/>
        <v>0</v>
      </c>
      <c r="AV28" s="73">
        <f t="shared" si="28"/>
        <v>0</v>
      </c>
      <c r="AW28" s="73">
        <f t="shared" si="28"/>
        <v>0</v>
      </c>
      <c r="AX28" s="73">
        <f t="shared" si="28"/>
        <v>0</v>
      </c>
      <c r="AY28" s="73">
        <f t="shared" si="28"/>
        <v>0</v>
      </c>
      <c r="AZ28" s="73">
        <f t="shared" si="28"/>
        <v>0</v>
      </c>
      <c r="BA28" s="73">
        <f t="shared" si="28"/>
        <v>0</v>
      </c>
      <c r="BB28" s="73">
        <f t="shared" si="28"/>
        <v>0</v>
      </c>
      <c r="BC28" s="73">
        <f t="shared" si="28"/>
        <v>0</v>
      </c>
      <c r="BD28" s="73">
        <f t="shared" si="28"/>
        <v>0</v>
      </c>
      <c r="BE28" s="73">
        <f t="shared" si="28"/>
        <v>0</v>
      </c>
      <c r="BF28" s="73">
        <f t="shared" si="28"/>
        <v>0</v>
      </c>
      <c r="BG28" s="73">
        <f t="shared" si="28"/>
        <v>0</v>
      </c>
      <c r="BH28" s="73">
        <f t="shared" si="28"/>
        <v>0</v>
      </c>
      <c r="BI28" s="73">
        <f t="shared" si="28"/>
        <v>0</v>
      </c>
      <c r="BJ28" s="73">
        <f t="shared" si="28"/>
        <v>0</v>
      </c>
      <c r="BK28" s="73">
        <f t="shared" si="28"/>
        <v>0</v>
      </c>
      <c r="BL28" s="73">
        <f t="shared" si="28"/>
        <v>0</v>
      </c>
      <c r="BM28" s="73">
        <f t="shared" si="28"/>
        <v>0</v>
      </c>
      <c r="BN28" s="73">
        <f t="shared" si="28"/>
        <v>0</v>
      </c>
      <c r="BO28" s="73">
        <f t="shared" si="28"/>
        <v>0</v>
      </c>
      <c r="BP28" s="73">
        <f t="shared" si="28"/>
        <v>0</v>
      </c>
      <c r="BQ28" s="73">
        <f t="shared" si="28"/>
        <v>0</v>
      </c>
      <c r="BR28" s="73">
        <f t="shared" si="28"/>
        <v>0</v>
      </c>
      <c r="BS28" s="73">
        <f t="shared" si="28"/>
        <v>0</v>
      </c>
      <c r="BT28" s="73">
        <f t="shared" si="28"/>
        <v>0</v>
      </c>
      <c r="BU28" s="73">
        <f t="shared" si="28"/>
        <v>0</v>
      </c>
      <c r="BV28" s="73">
        <f t="shared" si="28"/>
        <v>0</v>
      </c>
      <c r="BW28" s="73">
        <f t="shared" si="28"/>
        <v>0</v>
      </c>
      <c r="BX28" s="73">
        <f t="shared" si="28"/>
        <v>0</v>
      </c>
      <c r="BY28" s="73">
        <f t="shared" si="28"/>
        <v>0</v>
      </c>
      <c r="BZ28" s="73">
        <f t="shared" si="28"/>
        <v>0</v>
      </c>
      <c r="CA28" s="73">
        <f t="shared" si="28"/>
        <v>0</v>
      </c>
      <c r="CB28" s="73">
        <f t="shared" si="28"/>
        <v>0</v>
      </c>
      <c r="CC28" s="73">
        <f t="shared" si="28"/>
        <v>0</v>
      </c>
      <c r="CD28" s="73">
        <f t="shared" si="28"/>
        <v>0</v>
      </c>
      <c r="CE28" s="73">
        <f t="shared" ref="CE28:CW28" si="29">IF($C27="No",CE26,-MIN(-CE26+CE27,MAX(CE17+CE21,0)))</f>
        <v>0</v>
      </c>
      <c r="CF28" s="73">
        <f t="shared" si="29"/>
        <v>0</v>
      </c>
      <c r="CG28" s="73">
        <f t="shared" si="29"/>
        <v>0</v>
      </c>
      <c r="CH28" s="73">
        <f t="shared" si="29"/>
        <v>0</v>
      </c>
      <c r="CI28" s="73">
        <f t="shared" si="29"/>
        <v>0</v>
      </c>
      <c r="CJ28" s="73">
        <f t="shared" si="29"/>
        <v>0</v>
      </c>
      <c r="CK28" s="73">
        <f t="shared" si="29"/>
        <v>0</v>
      </c>
      <c r="CL28" s="73">
        <f t="shared" si="29"/>
        <v>0</v>
      </c>
      <c r="CM28" s="73">
        <f t="shared" si="29"/>
        <v>0</v>
      </c>
      <c r="CN28" s="73">
        <f t="shared" si="29"/>
        <v>0</v>
      </c>
      <c r="CO28" s="73">
        <f t="shared" si="29"/>
        <v>0</v>
      </c>
      <c r="CP28" s="73">
        <f t="shared" si="29"/>
        <v>0</v>
      </c>
      <c r="CQ28" s="73">
        <f t="shared" si="29"/>
        <v>0</v>
      </c>
      <c r="CR28" s="73">
        <f t="shared" si="29"/>
        <v>0</v>
      </c>
      <c r="CS28" s="73">
        <f t="shared" si="29"/>
        <v>0</v>
      </c>
      <c r="CT28" s="73">
        <f t="shared" si="29"/>
        <v>0</v>
      </c>
      <c r="CU28" s="73">
        <f t="shared" si="29"/>
        <v>0</v>
      </c>
      <c r="CV28" s="73">
        <f t="shared" si="29"/>
        <v>0</v>
      </c>
      <c r="CW28" s="73">
        <f t="shared" si="29"/>
        <v>0</v>
      </c>
      <c r="CX28" s="39"/>
      <c r="CY28" s="39"/>
      <c r="CZ28" s="39"/>
      <c r="DA28" s="39"/>
      <c r="DB28" s="39"/>
      <c r="DC28" s="39"/>
      <c r="DD28" s="39"/>
      <c r="DE28" s="39"/>
      <c r="DF28" s="39"/>
      <c r="DG28" s="39"/>
      <c r="DH28" s="39"/>
      <c r="DI28" s="39"/>
      <c r="DJ28" s="39"/>
      <c r="DK28" s="39"/>
      <c r="DL28" s="39"/>
      <c r="DM28" s="39"/>
      <c r="DN28" s="39"/>
      <c r="DO28" s="39"/>
      <c r="DP28" s="39"/>
      <c r="DQ28" s="39"/>
      <c r="DR28" s="39"/>
      <c r="DS28" s="39"/>
      <c r="DT28" s="39"/>
      <c r="DU28" s="39"/>
      <c r="DV28" s="39"/>
      <c r="DW28" s="39"/>
      <c r="DX28" s="39"/>
      <c r="DY28" s="39"/>
      <c r="DZ28" s="39"/>
      <c r="EA28" s="39"/>
      <c r="EB28" s="39"/>
      <c r="EC28" s="39"/>
      <c r="ED28" s="39"/>
      <c r="EE28" s="39"/>
      <c r="EF28" s="39"/>
      <c r="EG28" s="39"/>
      <c r="EH28" s="39"/>
      <c r="EI28" s="39"/>
      <c r="EJ28" s="39"/>
      <c r="EK28" s="39"/>
      <c r="EL28" s="39"/>
      <c r="EM28" s="39"/>
      <c r="EN28" s="39"/>
      <c r="EO28" s="39"/>
      <c r="EP28" s="39"/>
      <c r="EQ28" s="39"/>
      <c r="ER28" s="39"/>
      <c r="ES28" s="39"/>
      <c r="ET28" s="39"/>
      <c r="EU28" s="39"/>
      <c r="EV28" s="39"/>
      <c r="EW28" s="39"/>
      <c r="EX28" s="39"/>
      <c r="EY28" s="39"/>
      <c r="EZ28" s="39"/>
      <c r="FA28" s="39"/>
      <c r="FB28" s="39"/>
      <c r="FC28" s="39"/>
      <c r="FD28" s="39"/>
      <c r="FE28" s="39"/>
      <c r="FF28" s="39"/>
      <c r="FG28" s="39"/>
      <c r="FH28" s="39"/>
      <c r="FI28" s="39"/>
      <c r="FJ28" s="39"/>
      <c r="FK28" s="39"/>
      <c r="FL28" s="39"/>
      <c r="FM28" s="39"/>
      <c r="FN28" s="39"/>
      <c r="FO28" s="39"/>
      <c r="FP28" s="39"/>
      <c r="FQ28" s="39"/>
      <c r="FR28" s="39"/>
      <c r="FS28" s="39"/>
      <c r="FT28" s="39"/>
      <c r="FU28" s="39"/>
      <c r="FV28" s="39"/>
      <c r="FW28" s="39"/>
      <c r="FX28" s="39"/>
      <c r="FY28" s="39"/>
      <c r="FZ28" s="39"/>
      <c r="GA28" s="39"/>
      <c r="GB28" s="39"/>
      <c r="GC28" s="39"/>
      <c r="GD28" s="39"/>
      <c r="GE28" s="39"/>
      <c r="GF28" s="39"/>
      <c r="GG28" s="39"/>
      <c r="GH28" s="39"/>
      <c r="GI28" s="39"/>
      <c r="GJ28" s="39"/>
      <c r="GK28" s="39"/>
      <c r="GL28" s="39"/>
      <c r="GM28" s="39"/>
      <c r="GN28" s="39"/>
      <c r="GO28" s="39"/>
      <c r="GP28" s="39"/>
      <c r="GQ28" s="39"/>
      <c r="GR28" s="39"/>
    </row>
    <row r="29" spans="2:200" hidden="1" outlineLevel="1" x14ac:dyDescent="0.25">
      <c r="B29" s="83" t="s">
        <v>45</v>
      </c>
      <c r="C29" s="84"/>
      <c r="D29" s="65">
        <f t="shared" si="27"/>
        <v>0</v>
      </c>
      <c r="E29" s="65">
        <f t="shared" si="27"/>
        <v>0</v>
      </c>
      <c r="F29" s="65">
        <f t="shared" si="27"/>
        <v>0</v>
      </c>
      <c r="G29" s="65">
        <f t="shared" si="27"/>
        <v>0</v>
      </c>
      <c r="H29" s="65">
        <f t="shared" si="27"/>
        <v>0</v>
      </c>
      <c r="I29" s="65">
        <f t="shared" si="27"/>
        <v>0</v>
      </c>
      <c r="J29" s="65">
        <f t="shared" si="27"/>
        <v>0</v>
      </c>
      <c r="K29" s="65">
        <f t="shared" si="27"/>
        <v>0</v>
      </c>
      <c r="L29" s="65">
        <f t="shared" si="27"/>
        <v>0</v>
      </c>
      <c r="N29" s="48"/>
      <c r="O29" s="85"/>
      <c r="P29" s="5"/>
      <c r="Q29" s="25">
        <f>Q23+Q28</f>
        <v>0</v>
      </c>
      <c r="R29" s="25">
        <f t="shared" ref="R29:CC29" si="30">R23+R28</f>
        <v>0</v>
      </c>
      <c r="S29" s="25">
        <f t="shared" si="30"/>
        <v>0</v>
      </c>
      <c r="T29" s="25">
        <f t="shared" si="30"/>
        <v>0</v>
      </c>
      <c r="U29" s="25">
        <f t="shared" si="30"/>
        <v>0</v>
      </c>
      <c r="V29" s="25">
        <f t="shared" si="30"/>
        <v>0</v>
      </c>
      <c r="W29" s="25">
        <f t="shared" si="30"/>
        <v>0</v>
      </c>
      <c r="X29" s="25">
        <f t="shared" si="30"/>
        <v>0</v>
      </c>
      <c r="Y29" s="25">
        <f t="shared" si="30"/>
        <v>0</v>
      </c>
      <c r="Z29" s="25">
        <f t="shared" si="30"/>
        <v>0</v>
      </c>
      <c r="AA29" s="25">
        <f t="shared" si="30"/>
        <v>0</v>
      </c>
      <c r="AB29" s="25">
        <f t="shared" si="30"/>
        <v>0</v>
      </c>
      <c r="AC29" s="25">
        <f t="shared" si="30"/>
        <v>0</v>
      </c>
      <c r="AD29" s="25">
        <f t="shared" si="30"/>
        <v>0</v>
      </c>
      <c r="AE29" s="25">
        <f t="shared" si="30"/>
        <v>0</v>
      </c>
      <c r="AF29" s="25">
        <f t="shared" si="30"/>
        <v>0</v>
      </c>
      <c r="AG29" s="25">
        <f t="shared" si="30"/>
        <v>0</v>
      </c>
      <c r="AH29" s="25">
        <f t="shared" si="30"/>
        <v>0</v>
      </c>
      <c r="AI29" s="25">
        <f t="shared" si="30"/>
        <v>0</v>
      </c>
      <c r="AJ29" s="25">
        <f t="shared" si="30"/>
        <v>0</v>
      </c>
      <c r="AK29" s="25">
        <f t="shared" si="30"/>
        <v>0</v>
      </c>
      <c r="AL29" s="25">
        <f t="shared" si="30"/>
        <v>0</v>
      </c>
      <c r="AM29" s="25">
        <f t="shared" si="30"/>
        <v>0</v>
      </c>
      <c r="AN29" s="25">
        <f t="shared" si="30"/>
        <v>0</v>
      </c>
      <c r="AO29" s="25">
        <f t="shared" si="30"/>
        <v>0</v>
      </c>
      <c r="AP29" s="25">
        <f t="shared" si="30"/>
        <v>0</v>
      </c>
      <c r="AQ29" s="25">
        <f t="shared" si="30"/>
        <v>0</v>
      </c>
      <c r="AR29" s="25">
        <f t="shared" si="30"/>
        <v>0</v>
      </c>
      <c r="AS29" s="25">
        <f t="shared" si="30"/>
        <v>0</v>
      </c>
      <c r="AT29" s="25">
        <f t="shared" si="30"/>
        <v>0</v>
      </c>
      <c r="AU29" s="25">
        <f t="shared" si="30"/>
        <v>0</v>
      </c>
      <c r="AV29" s="25">
        <f t="shared" si="30"/>
        <v>0</v>
      </c>
      <c r="AW29" s="25">
        <f t="shared" si="30"/>
        <v>0</v>
      </c>
      <c r="AX29" s="25">
        <f t="shared" si="30"/>
        <v>0</v>
      </c>
      <c r="AY29" s="25">
        <f t="shared" si="30"/>
        <v>0</v>
      </c>
      <c r="AZ29" s="25">
        <f t="shared" si="30"/>
        <v>0</v>
      </c>
      <c r="BA29" s="25">
        <f t="shared" si="30"/>
        <v>0</v>
      </c>
      <c r="BB29" s="25">
        <f t="shared" si="30"/>
        <v>0</v>
      </c>
      <c r="BC29" s="25">
        <f t="shared" si="30"/>
        <v>0</v>
      </c>
      <c r="BD29" s="25">
        <f t="shared" si="30"/>
        <v>0</v>
      </c>
      <c r="BE29" s="25">
        <f t="shared" si="30"/>
        <v>0</v>
      </c>
      <c r="BF29" s="25">
        <f t="shared" si="30"/>
        <v>0</v>
      </c>
      <c r="BG29" s="25">
        <f t="shared" si="30"/>
        <v>0</v>
      </c>
      <c r="BH29" s="25">
        <f t="shared" si="30"/>
        <v>0</v>
      </c>
      <c r="BI29" s="25">
        <f t="shared" si="30"/>
        <v>0</v>
      </c>
      <c r="BJ29" s="25">
        <f t="shared" si="30"/>
        <v>0</v>
      </c>
      <c r="BK29" s="25">
        <f t="shared" si="30"/>
        <v>0</v>
      </c>
      <c r="BL29" s="25">
        <f t="shared" si="30"/>
        <v>0</v>
      </c>
      <c r="BM29" s="25">
        <f t="shared" si="30"/>
        <v>0</v>
      </c>
      <c r="BN29" s="25">
        <f t="shared" si="30"/>
        <v>0</v>
      </c>
      <c r="BO29" s="25">
        <f t="shared" si="30"/>
        <v>0</v>
      </c>
      <c r="BP29" s="25">
        <f t="shared" si="30"/>
        <v>0</v>
      </c>
      <c r="BQ29" s="25">
        <f t="shared" si="30"/>
        <v>0</v>
      </c>
      <c r="BR29" s="25">
        <f t="shared" si="30"/>
        <v>0</v>
      </c>
      <c r="BS29" s="25">
        <f t="shared" si="30"/>
        <v>0</v>
      </c>
      <c r="BT29" s="25">
        <f t="shared" si="30"/>
        <v>0</v>
      </c>
      <c r="BU29" s="25">
        <f t="shared" si="30"/>
        <v>0</v>
      </c>
      <c r="BV29" s="25">
        <f t="shared" si="30"/>
        <v>0</v>
      </c>
      <c r="BW29" s="25">
        <f t="shared" si="30"/>
        <v>0</v>
      </c>
      <c r="BX29" s="25">
        <f t="shared" si="30"/>
        <v>0</v>
      </c>
      <c r="BY29" s="25">
        <f t="shared" si="30"/>
        <v>0</v>
      </c>
      <c r="BZ29" s="25">
        <f t="shared" si="30"/>
        <v>0</v>
      </c>
      <c r="CA29" s="25">
        <f t="shared" si="30"/>
        <v>0</v>
      </c>
      <c r="CB29" s="25">
        <f t="shared" si="30"/>
        <v>0</v>
      </c>
      <c r="CC29" s="25">
        <f t="shared" si="30"/>
        <v>0</v>
      </c>
      <c r="CD29" s="25">
        <f t="shared" ref="CD29:CW29" si="31">CD23+CD28</f>
        <v>0</v>
      </c>
      <c r="CE29" s="25">
        <f t="shared" si="31"/>
        <v>0</v>
      </c>
      <c r="CF29" s="25">
        <f t="shared" si="31"/>
        <v>0</v>
      </c>
      <c r="CG29" s="25">
        <f t="shared" si="31"/>
        <v>0</v>
      </c>
      <c r="CH29" s="25">
        <f t="shared" si="31"/>
        <v>0</v>
      </c>
      <c r="CI29" s="25">
        <f t="shared" si="31"/>
        <v>0</v>
      </c>
      <c r="CJ29" s="25">
        <f t="shared" si="31"/>
        <v>0</v>
      </c>
      <c r="CK29" s="25">
        <f t="shared" si="31"/>
        <v>0</v>
      </c>
      <c r="CL29" s="25">
        <f t="shared" si="31"/>
        <v>0</v>
      </c>
      <c r="CM29" s="25">
        <f t="shared" si="31"/>
        <v>0</v>
      </c>
      <c r="CN29" s="25">
        <f t="shared" si="31"/>
        <v>0</v>
      </c>
      <c r="CO29" s="25">
        <f t="shared" si="31"/>
        <v>0</v>
      </c>
      <c r="CP29" s="25">
        <f t="shared" si="31"/>
        <v>0</v>
      </c>
      <c r="CQ29" s="25">
        <f t="shared" si="31"/>
        <v>0</v>
      </c>
      <c r="CR29" s="25">
        <f t="shared" si="31"/>
        <v>0</v>
      </c>
      <c r="CS29" s="25">
        <f t="shared" si="31"/>
        <v>0</v>
      </c>
      <c r="CT29" s="25">
        <f t="shared" si="31"/>
        <v>0</v>
      </c>
      <c r="CU29" s="25">
        <f t="shared" si="31"/>
        <v>0</v>
      </c>
      <c r="CV29" s="25">
        <f t="shared" si="31"/>
        <v>0</v>
      </c>
      <c r="CW29" s="25">
        <f t="shared" si="31"/>
        <v>0</v>
      </c>
      <c r="CX29" s="39"/>
      <c r="CY29" s="39"/>
      <c r="CZ29" s="39"/>
      <c r="DA29" s="39"/>
      <c r="DB29" s="39"/>
      <c r="DC29" s="39"/>
      <c r="DD29" s="39"/>
      <c r="DE29" s="39"/>
      <c r="DF29" s="39"/>
      <c r="DG29" s="39"/>
      <c r="DH29" s="39"/>
      <c r="DI29" s="39"/>
      <c r="DJ29" s="39"/>
      <c r="DK29" s="39"/>
      <c r="DL29" s="39"/>
      <c r="DM29" s="39"/>
      <c r="DN29" s="39"/>
      <c r="DO29" s="39"/>
      <c r="DP29" s="39"/>
      <c r="DQ29" s="39"/>
      <c r="DR29" s="39"/>
      <c r="DS29" s="39"/>
      <c r="DT29" s="39"/>
      <c r="DU29" s="39"/>
      <c r="DV29" s="39"/>
      <c r="DW29" s="39"/>
      <c r="DX29" s="39"/>
      <c r="DY29" s="39"/>
      <c r="DZ29" s="39"/>
      <c r="EA29" s="39"/>
      <c r="EB29" s="39"/>
      <c r="EC29" s="39"/>
      <c r="ED29" s="39"/>
      <c r="EE29" s="39"/>
      <c r="EF29" s="39"/>
      <c r="EG29" s="39"/>
      <c r="EH29" s="39"/>
      <c r="EI29" s="39"/>
      <c r="EJ29" s="39"/>
      <c r="EK29" s="39"/>
      <c r="EL29" s="39"/>
      <c r="EM29" s="39"/>
      <c r="EN29" s="39"/>
      <c r="EO29" s="39"/>
      <c r="EP29" s="39"/>
      <c r="EQ29" s="39"/>
      <c r="ER29" s="39"/>
      <c r="ES29" s="39"/>
      <c r="ET29" s="39"/>
      <c r="EU29" s="39"/>
      <c r="EV29" s="39"/>
      <c r="EW29" s="39"/>
      <c r="EX29" s="39"/>
      <c r="EY29" s="39"/>
      <c r="EZ29" s="39"/>
      <c r="FA29" s="39"/>
      <c r="FB29" s="39"/>
      <c r="FC29" s="39"/>
      <c r="FD29" s="39"/>
      <c r="FE29" s="39"/>
      <c r="FF29" s="39"/>
      <c r="FG29" s="39"/>
      <c r="FH29" s="39"/>
      <c r="FI29" s="39"/>
      <c r="FJ29" s="39"/>
      <c r="FK29" s="39"/>
      <c r="FL29" s="39"/>
      <c r="FM29" s="39"/>
      <c r="FN29" s="39"/>
      <c r="FO29" s="39"/>
      <c r="FP29" s="39"/>
      <c r="FQ29" s="39"/>
      <c r="FR29" s="39"/>
      <c r="FS29" s="39"/>
      <c r="FT29" s="39"/>
      <c r="FU29" s="39"/>
      <c r="FV29" s="39"/>
      <c r="FW29" s="39"/>
      <c r="FX29" s="39"/>
      <c r="FY29" s="39"/>
      <c r="FZ29" s="39"/>
      <c r="GA29" s="39"/>
      <c r="GB29" s="39"/>
      <c r="GC29" s="39"/>
      <c r="GD29" s="39"/>
      <c r="GE29" s="39"/>
      <c r="GF29" s="39"/>
      <c r="GG29" s="39"/>
      <c r="GH29" s="39"/>
      <c r="GI29" s="39"/>
      <c r="GJ29" s="39"/>
      <c r="GK29" s="39"/>
      <c r="GL29" s="39"/>
      <c r="GM29" s="39"/>
      <c r="GN29" s="39"/>
      <c r="GO29" s="39"/>
      <c r="GP29" s="39"/>
      <c r="GQ29" s="39"/>
      <c r="GR29" s="39"/>
    </row>
    <row r="30" spans="2:200" ht="6" hidden="1" customHeight="1" outlineLevel="1" x14ac:dyDescent="0.25">
      <c r="B30" s="39"/>
      <c r="C30" s="86"/>
      <c r="D30" s="39"/>
      <c r="E30" s="41"/>
      <c r="F30" s="40"/>
      <c r="G30" s="40"/>
      <c r="H30" s="40"/>
      <c r="I30" s="40"/>
      <c r="J30" s="40"/>
      <c r="K30" s="40"/>
      <c r="L30" s="40"/>
      <c r="N30" s="48"/>
      <c r="O30" s="62"/>
      <c r="P30" s="5"/>
      <c r="Q30" s="39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  <c r="CC30" s="65"/>
      <c r="CD30" s="65"/>
      <c r="CE30" s="65"/>
      <c r="CF30" s="65"/>
      <c r="CG30" s="65"/>
      <c r="CH30" s="65"/>
      <c r="CI30" s="65"/>
      <c r="CJ30" s="65"/>
      <c r="CK30" s="65"/>
      <c r="CL30" s="65"/>
      <c r="CM30" s="65"/>
      <c r="CN30" s="65"/>
      <c r="CO30" s="65"/>
      <c r="CP30" s="65"/>
      <c r="CQ30" s="65"/>
      <c r="CR30" s="65"/>
      <c r="CS30" s="65"/>
      <c r="CT30" s="65"/>
      <c r="CU30" s="65"/>
      <c r="CV30" s="65"/>
      <c r="CW30" s="65"/>
      <c r="CX30" s="39"/>
      <c r="CY30" s="39"/>
      <c r="CZ30" s="39"/>
      <c r="DA30" s="39"/>
      <c r="DB30" s="39"/>
      <c r="DC30" s="39"/>
      <c r="DD30" s="39"/>
      <c r="DE30" s="39"/>
      <c r="DF30" s="39"/>
      <c r="DG30" s="39"/>
      <c r="DH30" s="39"/>
      <c r="DI30" s="39"/>
      <c r="DJ30" s="39"/>
      <c r="DK30" s="39"/>
      <c r="DL30" s="39"/>
      <c r="DM30" s="39"/>
      <c r="DN30" s="39"/>
      <c r="DO30" s="39"/>
      <c r="DP30" s="39"/>
      <c r="DQ30" s="39"/>
      <c r="DR30" s="39"/>
      <c r="DS30" s="39"/>
      <c r="DT30" s="39"/>
      <c r="DU30" s="39"/>
      <c r="DV30" s="39"/>
      <c r="DW30" s="39"/>
      <c r="DX30" s="39"/>
      <c r="DY30" s="39"/>
      <c r="DZ30" s="39"/>
      <c r="EA30" s="39"/>
      <c r="EB30" s="39"/>
      <c r="EC30" s="39"/>
      <c r="ED30" s="39"/>
      <c r="EE30" s="39"/>
      <c r="EF30" s="39"/>
      <c r="EG30" s="39"/>
      <c r="EH30" s="39"/>
      <c r="EI30" s="39"/>
      <c r="EJ30" s="39"/>
      <c r="EK30" s="39"/>
      <c r="EL30" s="39"/>
      <c r="EM30" s="39"/>
      <c r="EN30" s="39"/>
      <c r="EO30" s="39"/>
      <c r="EP30" s="39"/>
      <c r="EQ30" s="39"/>
      <c r="ER30" s="39"/>
      <c r="ES30" s="39"/>
      <c r="ET30" s="39"/>
      <c r="EU30" s="39"/>
      <c r="EV30" s="39"/>
      <c r="EW30" s="39"/>
      <c r="EX30" s="39"/>
      <c r="EY30" s="39"/>
      <c r="EZ30" s="39"/>
      <c r="FA30" s="39"/>
      <c r="FB30" s="39"/>
      <c r="FC30" s="39"/>
      <c r="FD30" s="39"/>
      <c r="FE30" s="39"/>
      <c r="FF30" s="39"/>
      <c r="FG30" s="39"/>
      <c r="FH30" s="39"/>
      <c r="FI30" s="39"/>
      <c r="FJ30" s="39"/>
      <c r="FK30" s="39"/>
      <c r="FL30" s="39"/>
      <c r="FM30" s="39"/>
      <c r="FN30" s="39"/>
      <c r="FO30" s="39"/>
      <c r="FP30" s="39"/>
      <c r="FQ30" s="39"/>
      <c r="FR30" s="39"/>
      <c r="FS30" s="39"/>
      <c r="FT30" s="39"/>
      <c r="FU30" s="39"/>
      <c r="FV30" s="39"/>
      <c r="FW30" s="39"/>
      <c r="FX30" s="39"/>
      <c r="FY30" s="39"/>
      <c r="FZ30" s="39"/>
      <c r="GA30" s="39"/>
      <c r="GB30" s="39"/>
      <c r="GC30" s="39"/>
      <c r="GD30" s="39"/>
      <c r="GE30" s="39"/>
      <c r="GF30" s="39"/>
      <c r="GG30" s="39"/>
      <c r="GH30" s="39"/>
      <c r="GI30" s="39"/>
      <c r="GJ30" s="39"/>
      <c r="GK30" s="39"/>
      <c r="GL30" s="39"/>
      <c r="GM30" s="39"/>
      <c r="GN30" s="39"/>
      <c r="GO30" s="39"/>
      <c r="GP30" s="39"/>
      <c r="GQ30" s="39"/>
      <c r="GR30" s="39"/>
    </row>
    <row r="31" spans="2:200" s="51" customFormat="1" ht="13.8" hidden="1" outlineLevel="1" thickBot="1" x14ac:dyDescent="0.3">
      <c r="B31" s="45" t="s">
        <v>46</v>
      </c>
      <c r="C31" s="87"/>
      <c r="D31" s="47">
        <f t="shared" ref="D31:L31" si="32">D17+D29</f>
        <v>-10000000</v>
      </c>
      <c r="E31" s="47">
        <f t="shared" si="32"/>
        <v>-8400000</v>
      </c>
      <c r="F31" s="47">
        <f t="shared" si="32"/>
        <v>25800000</v>
      </c>
      <c r="G31" s="47">
        <f t="shared" si="32"/>
        <v>0</v>
      </c>
      <c r="H31" s="47">
        <f t="shared" si="32"/>
        <v>0</v>
      </c>
      <c r="I31" s="47">
        <f t="shared" si="32"/>
        <v>0</v>
      </c>
      <c r="J31" s="47">
        <f t="shared" si="32"/>
        <v>0</v>
      </c>
      <c r="K31" s="47">
        <f t="shared" si="32"/>
        <v>0</v>
      </c>
      <c r="L31" s="47">
        <f t="shared" si="32"/>
        <v>0</v>
      </c>
      <c r="M31"/>
      <c r="N31" s="48"/>
      <c r="O31" s="56"/>
      <c r="P31" s="5"/>
      <c r="Q31" s="47">
        <f t="shared" ref="Q31:CB31" si="33">Q17+Q29</f>
        <v>-10000000</v>
      </c>
      <c r="R31" s="47">
        <f t="shared" si="33"/>
        <v>-1000000</v>
      </c>
      <c r="S31" s="47">
        <f t="shared" si="33"/>
        <v>-1000000</v>
      </c>
      <c r="T31" s="47">
        <f t="shared" si="33"/>
        <v>-1000000</v>
      </c>
      <c r="U31" s="47">
        <f t="shared" si="33"/>
        <v>-1000000</v>
      </c>
      <c r="V31" s="47">
        <f t="shared" si="33"/>
        <v>-1000000</v>
      </c>
      <c r="W31" s="47">
        <f t="shared" si="33"/>
        <v>-1000000</v>
      </c>
      <c r="X31" s="47">
        <f t="shared" si="33"/>
        <v>-1000000</v>
      </c>
      <c r="Y31" s="47">
        <f t="shared" si="33"/>
        <v>-1000000</v>
      </c>
      <c r="Z31" s="47">
        <f t="shared" si="33"/>
        <v>-1000000</v>
      </c>
      <c r="AA31" s="47">
        <f t="shared" si="33"/>
        <v>200000</v>
      </c>
      <c r="AB31" s="47">
        <f t="shared" si="33"/>
        <v>200000</v>
      </c>
      <c r="AC31" s="47">
        <f t="shared" si="33"/>
        <v>200000</v>
      </c>
      <c r="AD31" s="47">
        <f t="shared" si="33"/>
        <v>200000</v>
      </c>
      <c r="AE31" s="47">
        <f t="shared" si="33"/>
        <v>200000</v>
      </c>
      <c r="AF31" s="47">
        <f t="shared" si="33"/>
        <v>200000</v>
      </c>
      <c r="AG31" s="47">
        <f t="shared" si="33"/>
        <v>200000</v>
      </c>
      <c r="AH31" s="47">
        <f t="shared" si="33"/>
        <v>0</v>
      </c>
      <c r="AI31" s="47">
        <f t="shared" si="33"/>
        <v>25000000</v>
      </c>
      <c r="AJ31" s="47">
        <f t="shared" si="33"/>
        <v>0</v>
      </c>
      <c r="AK31" s="47">
        <f t="shared" si="33"/>
        <v>0</v>
      </c>
      <c r="AL31" s="47">
        <f t="shared" si="33"/>
        <v>0</v>
      </c>
      <c r="AM31" s="47">
        <f t="shared" si="33"/>
        <v>0</v>
      </c>
      <c r="AN31" s="47">
        <f t="shared" si="33"/>
        <v>0</v>
      </c>
      <c r="AO31" s="47">
        <f t="shared" si="33"/>
        <v>0</v>
      </c>
      <c r="AP31" s="47">
        <f t="shared" si="33"/>
        <v>0</v>
      </c>
      <c r="AQ31" s="47">
        <f t="shared" si="33"/>
        <v>0</v>
      </c>
      <c r="AR31" s="47">
        <f t="shared" si="33"/>
        <v>0</v>
      </c>
      <c r="AS31" s="47">
        <f t="shared" si="33"/>
        <v>0</v>
      </c>
      <c r="AT31" s="47">
        <f t="shared" si="33"/>
        <v>0</v>
      </c>
      <c r="AU31" s="47">
        <f t="shared" si="33"/>
        <v>0</v>
      </c>
      <c r="AV31" s="47">
        <f t="shared" si="33"/>
        <v>0</v>
      </c>
      <c r="AW31" s="47">
        <f t="shared" si="33"/>
        <v>0</v>
      </c>
      <c r="AX31" s="47">
        <f t="shared" si="33"/>
        <v>0</v>
      </c>
      <c r="AY31" s="47">
        <f t="shared" si="33"/>
        <v>0</v>
      </c>
      <c r="AZ31" s="47">
        <f t="shared" si="33"/>
        <v>0</v>
      </c>
      <c r="BA31" s="47">
        <f t="shared" si="33"/>
        <v>0</v>
      </c>
      <c r="BB31" s="47">
        <f t="shared" si="33"/>
        <v>0</v>
      </c>
      <c r="BC31" s="47">
        <f t="shared" si="33"/>
        <v>0</v>
      </c>
      <c r="BD31" s="47">
        <f t="shared" si="33"/>
        <v>0</v>
      </c>
      <c r="BE31" s="47">
        <f t="shared" si="33"/>
        <v>0</v>
      </c>
      <c r="BF31" s="47">
        <f t="shared" si="33"/>
        <v>0</v>
      </c>
      <c r="BG31" s="47">
        <f t="shared" si="33"/>
        <v>0</v>
      </c>
      <c r="BH31" s="47">
        <f t="shared" si="33"/>
        <v>0</v>
      </c>
      <c r="BI31" s="47">
        <f t="shared" si="33"/>
        <v>0</v>
      </c>
      <c r="BJ31" s="47">
        <f t="shared" si="33"/>
        <v>0</v>
      </c>
      <c r="BK31" s="47">
        <f t="shared" si="33"/>
        <v>0</v>
      </c>
      <c r="BL31" s="47">
        <f t="shared" si="33"/>
        <v>0</v>
      </c>
      <c r="BM31" s="47">
        <f t="shared" si="33"/>
        <v>0</v>
      </c>
      <c r="BN31" s="47">
        <f t="shared" si="33"/>
        <v>0</v>
      </c>
      <c r="BO31" s="47">
        <f t="shared" si="33"/>
        <v>0</v>
      </c>
      <c r="BP31" s="47">
        <f t="shared" si="33"/>
        <v>0</v>
      </c>
      <c r="BQ31" s="47">
        <f t="shared" si="33"/>
        <v>0</v>
      </c>
      <c r="BR31" s="47">
        <f t="shared" si="33"/>
        <v>0</v>
      </c>
      <c r="BS31" s="47">
        <f t="shared" si="33"/>
        <v>0</v>
      </c>
      <c r="BT31" s="47">
        <f t="shared" si="33"/>
        <v>0</v>
      </c>
      <c r="BU31" s="47">
        <f t="shared" si="33"/>
        <v>0</v>
      </c>
      <c r="BV31" s="47">
        <f t="shared" si="33"/>
        <v>0</v>
      </c>
      <c r="BW31" s="47">
        <f t="shared" si="33"/>
        <v>0</v>
      </c>
      <c r="BX31" s="47">
        <f t="shared" si="33"/>
        <v>0</v>
      </c>
      <c r="BY31" s="47">
        <f t="shared" si="33"/>
        <v>0</v>
      </c>
      <c r="BZ31" s="47">
        <f t="shared" si="33"/>
        <v>0</v>
      </c>
      <c r="CA31" s="47">
        <f t="shared" si="33"/>
        <v>0</v>
      </c>
      <c r="CB31" s="47">
        <f t="shared" si="33"/>
        <v>0</v>
      </c>
      <c r="CC31" s="47">
        <f t="shared" ref="CC31:CW31" si="34">CC17+CC29</f>
        <v>0</v>
      </c>
      <c r="CD31" s="47">
        <f t="shared" si="34"/>
        <v>0</v>
      </c>
      <c r="CE31" s="47">
        <f t="shared" si="34"/>
        <v>0</v>
      </c>
      <c r="CF31" s="47">
        <f t="shared" si="34"/>
        <v>0</v>
      </c>
      <c r="CG31" s="47">
        <f t="shared" si="34"/>
        <v>0</v>
      </c>
      <c r="CH31" s="47">
        <f t="shared" si="34"/>
        <v>0</v>
      </c>
      <c r="CI31" s="47">
        <f t="shared" si="34"/>
        <v>0</v>
      </c>
      <c r="CJ31" s="47">
        <f t="shared" si="34"/>
        <v>0</v>
      </c>
      <c r="CK31" s="47">
        <f t="shared" si="34"/>
        <v>0</v>
      </c>
      <c r="CL31" s="47">
        <f t="shared" si="34"/>
        <v>0</v>
      </c>
      <c r="CM31" s="47">
        <f t="shared" si="34"/>
        <v>0</v>
      </c>
      <c r="CN31" s="47">
        <f t="shared" si="34"/>
        <v>0</v>
      </c>
      <c r="CO31" s="47">
        <f t="shared" si="34"/>
        <v>0</v>
      </c>
      <c r="CP31" s="47">
        <f t="shared" si="34"/>
        <v>0</v>
      </c>
      <c r="CQ31" s="47">
        <f t="shared" si="34"/>
        <v>0</v>
      </c>
      <c r="CR31" s="47">
        <f t="shared" si="34"/>
        <v>0</v>
      </c>
      <c r="CS31" s="47">
        <f t="shared" si="34"/>
        <v>0</v>
      </c>
      <c r="CT31" s="47">
        <f t="shared" si="34"/>
        <v>0</v>
      </c>
      <c r="CU31" s="47">
        <f t="shared" si="34"/>
        <v>0</v>
      </c>
      <c r="CV31" s="47">
        <f t="shared" si="34"/>
        <v>0</v>
      </c>
      <c r="CW31" s="47">
        <f t="shared" si="34"/>
        <v>0</v>
      </c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  <c r="FP31" s="50"/>
      <c r="FQ31" s="50"/>
      <c r="FR31" s="50"/>
      <c r="FS31" s="50"/>
      <c r="FT31" s="50"/>
      <c r="FU31" s="50"/>
      <c r="FV31" s="50"/>
      <c r="FW31" s="50"/>
      <c r="FX31" s="50"/>
      <c r="FY31" s="50"/>
      <c r="FZ31" s="50"/>
      <c r="GA31" s="50"/>
      <c r="GB31" s="50"/>
      <c r="GC31" s="50"/>
      <c r="GD31" s="50"/>
      <c r="GE31" s="50"/>
      <c r="GF31" s="50"/>
      <c r="GG31" s="50"/>
      <c r="GH31" s="50"/>
      <c r="GI31" s="50"/>
      <c r="GJ31" s="50"/>
      <c r="GK31" s="50"/>
      <c r="GL31" s="50"/>
      <c r="GM31" s="50"/>
      <c r="GN31" s="50"/>
      <c r="GO31" s="50"/>
      <c r="GP31" s="50"/>
      <c r="GQ31" s="50"/>
      <c r="GR31" s="50"/>
    </row>
    <row r="32" spans="2:200" ht="9" customHeight="1" collapsed="1" x14ac:dyDescent="0.25">
      <c r="C32" s="88"/>
      <c r="N32" s="52"/>
      <c r="O32" s="33"/>
      <c r="P32" s="5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89"/>
      <c r="BM32" s="89"/>
      <c r="BN32" s="89"/>
      <c r="BO32" s="89"/>
      <c r="BP32" s="89"/>
      <c r="BQ32" s="89"/>
      <c r="BR32" s="89"/>
      <c r="BS32" s="89"/>
      <c r="BT32" s="89"/>
      <c r="BU32" s="89"/>
      <c r="BV32" s="89"/>
      <c r="BW32" s="89"/>
      <c r="BX32" s="89"/>
      <c r="BY32" s="89"/>
      <c r="BZ32" s="89"/>
      <c r="CA32" s="89"/>
      <c r="CB32" s="89"/>
      <c r="CC32" s="89"/>
      <c r="CD32" s="89"/>
      <c r="CE32" s="89"/>
      <c r="CF32" s="89"/>
      <c r="CG32" s="89"/>
      <c r="CH32" s="89"/>
      <c r="CI32" s="89"/>
      <c r="CJ32" s="89"/>
      <c r="CK32" s="89"/>
      <c r="CL32" s="89"/>
      <c r="CM32" s="89"/>
      <c r="CN32" s="89"/>
      <c r="CO32" s="89"/>
      <c r="CP32" s="89"/>
      <c r="CQ32" s="89"/>
      <c r="CR32" s="89"/>
      <c r="CS32" s="89"/>
      <c r="CT32" s="89"/>
      <c r="CU32" s="89"/>
      <c r="CV32" s="89"/>
      <c r="CW32" s="89"/>
    </row>
    <row r="33" spans="2:200" hidden="1" outlineLevel="1" x14ac:dyDescent="0.25">
      <c r="B33" s="86" t="s">
        <v>47</v>
      </c>
      <c r="C33" s="90"/>
      <c r="D33" s="91"/>
      <c r="E33" s="91">
        <f>D35</f>
        <v>10000000</v>
      </c>
      <c r="F33" s="91">
        <f t="shared" ref="F33:L33" si="35">E35</f>
        <v>18400000</v>
      </c>
      <c r="G33" s="91">
        <f t="shared" si="35"/>
        <v>0</v>
      </c>
      <c r="H33" s="91">
        <f t="shared" si="35"/>
        <v>0</v>
      </c>
      <c r="I33" s="91">
        <f t="shared" si="35"/>
        <v>0</v>
      </c>
      <c r="J33" s="91">
        <f t="shared" si="35"/>
        <v>0</v>
      </c>
      <c r="K33" s="91">
        <f t="shared" si="35"/>
        <v>0</v>
      </c>
      <c r="L33" s="91">
        <f t="shared" si="35"/>
        <v>0</v>
      </c>
      <c r="M33" s="86"/>
      <c r="N33" s="92"/>
      <c r="O33" s="93"/>
      <c r="P33" s="94"/>
      <c r="Q33" s="95"/>
      <c r="R33" s="95">
        <f>Q35</f>
        <v>10000000</v>
      </c>
      <c r="S33" s="95">
        <f t="shared" ref="S33:CD33" si="36">R35</f>
        <v>11000000</v>
      </c>
      <c r="T33" s="95">
        <f t="shared" si="36"/>
        <v>12000000</v>
      </c>
      <c r="U33" s="95">
        <f t="shared" si="36"/>
        <v>13000000</v>
      </c>
      <c r="V33" s="95">
        <f t="shared" si="36"/>
        <v>14000000</v>
      </c>
      <c r="W33" s="95">
        <f t="shared" si="36"/>
        <v>15000000</v>
      </c>
      <c r="X33" s="95">
        <f t="shared" si="36"/>
        <v>16000000</v>
      </c>
      <c r="Y33" s="95">
        <f t="shared" si="36"/>
        <v>17000000</v>
      </c>
      <c r="Z33" s="95">
        <f t="shared" si="36"/>
        <v>18000000</v>
      </c>
      <c r="AA33" s="95">
        <f t="shared" si="36"/>
        <v>19000000</v>
      </c>
      <c r="AB33" s="95">
        <f t="shared" si="36"/>
        <v>18800000</v>
      </c>
      <c r="AC33" s="95">
        <f t="shared" si="36"/>
        <v>18600000</v>
      </c>
      <c r="AD33" s="95">
        <f t="shared" si="36"/>
        <v>18400000</v>
      </c>
      <c r="AE33" s="95">
        <f t="shared" si="36"/>
        <v>18200000</v>
      </c>
      <c r="AF33" s="95">
        <f t="shared" si="36"/>
        <v>18000000</v>
      </c>
      <c r="AG33" s="95">
        <f t="shared" si="36"/>
        <v>17800000</v>
      </c>
      <c r="AH33" s="95">
        <f t="shared" si="36"/>
        <v>17600000</v>
      </c>
      <c r="AI33" s="95">
        <f t="shared" si="36"/>
        <v>17600000</v>
      </c>
      <c r="AJ33" s="95">
        <f t="shared" si="36"/>
        <v>0</v>
      </c>
      <c r="AK33" s="95">
        <f t="shared" si="36"/>
        <v>0</v>
      </c>
      <c r="AL33" s="95">
        <f t="shared" si="36"/>
        <v>0</v>
      </c>
      <c r="AM33" s="95">
        <f t="shared" si="36"/>
        <v>0</v>
      </c>
      <c r="AN33" s="95">
        <f t="shared" si="36"/>
        <v>0</v>
      </c>
      <c r="AO33" s="95">
        <f t="shared" si="36"/>
        <v>0</v>
      </c>
      <c r="AP33" s="95">
        <f t="shared" si="36"/>
        <v>0</v>
      </c>
      <c r="AQ33" s="95">
        <f t="shared" si="36"/>
        <v>0</v>
      </c>
      <c r="AR33" s="95">
        <f t="shared" si="36"/>
        <v>0</v>
      </c>
      <c r="AS33" s="95">
        <f t="shared" si="36"/>
        <v>0</v>
      </c>
      <c r="AT33" s="95">
        <f t="shared" si="36"/>
        <v>0</v>
      </c>
      <c r="AU33" s="95">
        <f t="shared" si="36"/>
        <v>0</v>
      </c>
      <c r="AV33" s="95">
        <f t="shared" si="36"/>
        <v>0</v>
      </c>
      <c r="AW33" s="95">
        <f t="shared" si="36"/>
        <v>0</v>
      </c>
      <c r="AX33" s="95">
        <f t="shared" si="36"/>
        <v>0</v>
      </c>
      <c r="AY33" s="95">
        <f t="shared" si="36"/>
        <v>0</v>
      </c>
      <c r="AZ33" s="95">
        <f t="shared" si="36"/>
        <v>0</v>
      </c>
      <c r="BA33" s="95">
        <f t="shared" si="36"/>
        <v>0</v>
      </c>
      <c r="BB33" s="95">
        <f t="shared" si="36"/>
        <v>0</v>
      </c>
      <c r="BC33" s="95">
        <f t="shared" si="36"/>
        <v>0</v>
      </c>
      <c r="BD33" s="95">
        <f t="shared" si="36"/>
        <v>0</v>
      </c>
      <c r="BE33" s="95">
        <f t="shared" si="36"/>
        <v>0</v>
      </c>
      <c r="BF33" s="95">
        <f t="shared" si="36"/>
        <v>0</v>
      </c>
      <c r="BG33" s="95">
        <f t="shared" si="36"/>
        <v>0</v>
      </c>
      <c r="BH33" s="95">
        <f t="shared" si="36"/>
        <v>0</v>
      </c>
      <c r="BI33" s="95">
        <f t="shared" si="36"/>
        <v>0</v>
      </c>
      <c r="BJ33" s="95">
        <f t="shared" si="36"/>
        <v>0</v>
      </c>
      <c r="BK33" s="95">
        <f t="shared" si="36"/>
        <v>0</v>
      </c>
      <c r="BL33" s="95">
        <f t="shared" si="36"/>
        <v>0</v>
      </c>
      <c r="BM33" s="95">
        <f t="shared" si="36"/>
        <v>0</v>
      </c>
      <c r="BN33" s="95">
        <f t="shared" si="36"/>
        <v>0</v>
      </c>
      <c r="BO33" s="95">
        <f t="shared" si="36"/>
        <v>0</v>
      </c>
      <c r="BP33" s="95">
        <f t="shared" si="36"/>
        <v>0</v>
      </c>
      <c r="BQ33" s="95">
        <f t="shared" si="36"/>
        <v>0</v>
      </c>
      <c r="BR33" s="95">
        <f t="shared" si="36"/>
        <v>0</v>
      </c>
      <c r="BS33" s="95">
        <f t="shared" si="36"/>
        <v>0</v>
      </c>
      <c r="BT33" s="95">
        <f t="shared" si="36"/>
        <v>0</v>
      </c>
      <c r="BU33" s="95">
        <f t="shared" si="36"/>
        <v>0</v>
      </c>
      <c r="BV33" s="95">
        <f t="shared" si="36"/>
        <v>0</v>
      </c>
      <c r="BW33" s="95">
        <f t="shared" si="36"/>
        <v>0</v>
      </c>
      <c r="BX33" s="95">
        <f t="shared" si="36"/>
        <v>0</v>
      </c>
      <c r="BY33" s="95">
        <f t="shared" si="36"/>
        <v>0</v>
      </c>
      <c r="BZ33" s="95">
        <f t="shared" si="36"/>
        <v>0</v>
      </c>
      <c r="CA33" s="95">
        <f t="shared" si="36"/>
        <v>0</v>
      </c>
      <c r="CB33" s="95">
        <f t="shared" si="36"/>
        <v>0</v>
      </c>
      <c r="CC33" s="95">
        <f t="shared" si="36"/>
        <v>0</v>
      </c>
      <c r="CD33" s="95">
        <f t="shared" si="36"/>
        <v>0</v>
      </c>
      <c r="CE33" s="95">
        <f t="shared" ref="CE33:CW33" si="37">CD35</f>
        <v>0</v>
      </c>
      <c r="CF33" s="95">
        <f t="shared" si="37"/>
        <v>0</v>
      </c>
      <c r="CG33" s="95">
        <f t="shared" si="37"/>
        <v>0</v>
      </c>
      <c r="CH33" s="95">
        <f t="shared" si="37"/>
        <v>0</v>
      </c>
      <c r="CI33" s="95">
        <f t="shared" si="37"/>
        <v>0</v>
      </c>
      <c r="CJ33" s="95">
        <f t="shared" si="37"/>
        <v>0</v>
      </c>
      <c r="CK33" s="95">
        <f t="shared" si="37"/>
        <v>0</v>
      </c>
      <c r="CL33" s="95">
        <f t="shared" si="37"/>
        <v>0</v>
      </c>
      <c r="CM33" s="95">
        <f t="shared" si="37"/>
        <v>0</v>
      </c>
      <c r="CN33" s="95">
        <f t="shared" si="37"/>
        <v>0</v>
      </c>
      <c r="CO33" s="95">
        <f t="shared" si="37"/>
        <v>0</v>
      </c>
      <c r="CP33" s="95">
        <f t="shared" si="37"/>
        <v>0</v>
      </c>
      <c r="CQ33" s="95">
        <f t="shared" si="37"/>
        <v>0</v>
      </c>
      <c r="CR33" s="95">
        <f t="shared" si="37"/>
        <v>0</v>
      </c>
      <c r="CS33" s="95">
        <f t="shared" si="37"/>
        <v>0</v>
      </c>
      <c r="CT33" s="95">
        <f t="shared" si="37"/>
        <v>0</v>
      </c>
      <c r="CU33" s="95">
        <f t="shared" si="37"/>
        <v>0</v>
      </c>
      <c r="CV33" s="95">
        <f t="shared" si="37"/>
        <v>0</v>
      </c>
      <c r="CW33" s="95">
        <f t="shared" si="37"/>
        <v>0</v>
      </c>
      <c r="CX33" s="39"/>
      <c r="CY33" s="39"/>
      <c r="CZ33" s="39"/>
      <c r="DA33" s="39"/>
      <c r="DB33" s="39"/>
      <c r="DC33" s="39"/>
      <c r="DD33" s="39"/>
      <c r="DE33" s="39"/>
      <c r="DF33" s="39"/>
      <c r="DG33" s="39"/>
      <c r="DH33" s="39"/>
    </row>
    <row r="34" spans="2:200" hidden="1" outlineLevel="1" x14ac:dyDescent="0.25">
      <c r="B34" s="86" t="s">
        <v>48</v>
      </c>
      <c r="C34" s="90"/>
      <c r="D34" s="96">
        <f t="shared" ref="D34:L34" si="38">SUMIF($Q$15:$CW$15,D$19,$Q34:$CW34)</f>
        <v>10000000</v>
      </c>
      <c r="E34" s="96">
        <f t="shared" si="38"/>
        <v>8400000</v>
      </c>
      <c r="F34" s="96">
        <f t="shared" si="38"/>
        <v>-18400000</v>
      </c>
      <c r="G34" s="96">
        <f t="shared" si="38"/>
        <v>0</v>
      </c>
      <c r="H34" s="96">
        <f t="shared" si="38"/>
        <v>0</v>
      </c>
      <c r="I34" s="96">
        <f t="shared" si="38"/>
        <v>0</v>
      </c>
      <c r="J34" s="96">
        <f t="shared" si="38"/>
        <v>0</v>
      </c>
      <c r="K34" s="96">
        <f t="shared" si="38"/>
        <v>0</v>
      </c>
      <c r="L34" s="96">
        <f t="shared" si="38"/>
        <v>0</v>
      </c>
      <c r="M34" s="86"/>
      <c r="N34" s="92"/>
      <c r="O34" s="93"/>
      <c r="P34" s="94"/>
      <c r="Q34" s="95">
        <f>IF(Q31&lt;0,-Q31,-MIN(Q31,Q33))</f>
        <v>10000000</v>
      </c>
      <c r="R34" s="95">
        <f t="shared" ref="R34:CC34" si="39">IF(R31&lt;0,-R31,-MIN(R31,R33))</f>
        <v>1000000</v>
      </c>
      <c r="S34" s="95">
        <f t="shared" si="39"/>
        <v>1000000</v>
      </c>
      <c r="T34" s="95">
        <f t="shared" si="39"/>
        <v>1000000</v>
      </c>
      <c r="U34" s="95">
        <f t="shared" si="39"/>
        <v>1000000</v>
      </c>
      <c r="V34" s="95">
        <f t="shared" si="39"/>
        <v>1000000</v>
      </c>
      <c r="W34" s="95">
        <f t="shared" si="39"/>
        <v>1000000</v>
      </c>
      <c r="X34" s="95">
        <f t="shared" si="39"/>
        <v>1000000</v>
      </c>
      <c r="Y34" s="95">
        <f t="shared" si="39"/>
        <v>1000000</v>
      </c>
      <c r="Z34" s="95">
        <f t="shared" si="39"/>
        <v>1000000</v>
      </c>
      <c r="AA34" s="95">
        <f t="shared" si="39"/>
        <v>-200000</v>
      </c>
      <c r="AB34" s="95">
        <f t="shared" si="39"/>
        <v>-200000</v>
      </c>
      <c r="AC34" s="95">
        <f t="shared" si="39"/>
        <v>-200000</v>
      </c>
      <c r="AD34" s="95">
        <f t="shared" si="39"/>
        <v>-200000</v>
      </c>
      <c r="AE34" s="95">
        <f t="shared" si="39"/>
        <v>-200000</v>
      </c>
      <c r="AF34" s="95">
        <f t="shared" si="39"/>
        <v>-200000</v>
      </c>
      <c r="AG34" s="95">
        <f t="shared" si="39"/>
        <v>-200000</v>
      </c>
      <c r="AH34" s="95">
        <f t="shared" si="39"/>
        <v>0</v>
      </c>
      <c r="AI34" s="95">
        <f t="shared" si="39"/>
        <v>-17600000</v>
      </c>
      <c r="AJ34" s="95">
        <f t="shared" si="39"/>
        <v>0</v>
      </c>
      <c r="AK34" s="95">
        <f t="shared" si="39"/>
        <v>0</v>
      </c>
      <c r="AL34" s="95">
        <f t="shared" si="39"/>
        <v>0</v>
      </c>
      <c r="AM34" s="95">
        <f t="shared" si="39"/>
        <v>0</v>
      </c>
      <c r="AN34" s="95">
        <f t="shared" si="39"/>
        <v>0</v>
      </c>
      <c r="AO34" s="95">
        <f t="shared" si="39"/>
        <v>0</v>
      </c>
      <c r="AP34" s="95">
        <f t="shared" si="39"/>
        <v>0</v>
      </c>
      <c r="AQ34" s="95">
        <f t="shared" si="39"/>
        <v>0</v>
      </c>
      <c r="AR34" s="95">
        <f t="shared" si="39"/>
        <v>0</v>
      </c>
      <c r="AS34" s="95">
        <f t="shared" si="39"/>
        <v>0</v>
      </c>
      <c r="AT34" s="95">
        <f t="shared" si="39"/>
        <v>0</v>
      </c>
      <c r="AU34" s="95">
        <f t="shared" si="39"/>
        <v>0</v>
      </c>
      <c r="AV34" s="95">
        <f t="shared" si="39"/>
        <v>0</v>
      </c>
      <c r="AW34" s="95">
        <f t="shared" si="39"/>
        <v>0</v>
      </c>
      <c r="AX34" s="95">
        <f t="shared" si="39"/>
        <v>0</v>
      </c>
      <c r="AY34" s="95">
        <f t="shared" si="39"/>
        <v>0</v>
      </c>
      <c r="AZ34" s="95">
        <f t="shared" si="39"/>
        <v>0</v>
      </c>
      <c r="BA34" s="95">
        <f t="shared" si="39"/>
        <v>0</v>
      </c>
      <c r="BB34" s="95">
        <f t="shared" si="39"/>
        <v>0</v>
      </c>
      <c r="BC34" s="95">
        <f t="shared" si="39"/>
        <v>0</v>
      </c>
      <c r="BD34" s="95">
        <f t="shared" si="39"/>
        <v>0</v>
      </c>
      <c r="BE34" s="95">
        <f t="shared" si="39"/>
        <v>0</v>
      </c>
      <c r="BF34" s="95">
        <f t="shared" si="39"/>
        <v>0</v>
      </c>
      <c r="BG34" s="95">
        <f t="shared" si="39"/>
        <v>0</v>
      </c>
      <c r="BH34" s="95">
        <f t="shared" si="39"/>
        <v>0</v>
      </c>
      <c r="BI34" s="95">
        <f t="shared" si="39"/>
        <v>0</v>
      </c>
      <c r="BJ34" s="95">
        <f t="shared" si="39"/>
        <v>0</v>
      </c>
      <c r="BK34" s="95">
        <f t="shared" si="39"/>
        <v>0</v>
      </c>
      <c r="BL34" s="95">
        <f t="shared" si="39"/>
        <v>0</v>
      </c>
      <c r="BM34" s="95">
        <f t="shared" si="39"/>
        <v>0</v>
      </c>
      <c r="BN34" s="95">
        <f t="shared" si="39"/>
        <v>0</v>
      </c>
      <c r="BO34" s="95">
        <f t="shared" si="39"/>
        <v>0</v>
      </c>
      <c r="BP34" s="95">
        <f t="shared" si="39"/>
        <v>0</v>
      </c>
      <c r="BQ34" s="95">
        <f t="shared" si="39"/>
        <v>0</v>
      </c>
      <c r="BR34" s="95">
        <f t="shared" si="39"/>
        <v>0</v>
      </c>
      <c r="BS34" s="95">
        <f t="shared" si="39"/>
        <v>0</v>
      </c>
      <c r="BT34" s="95">
        <f t="shared" si="39"/>
        <v>0</v>
      </c>
      <c r="BU34" s="95">
        <f t="shared" si="39"/>
        <v>0</v>
      </c>
      <c r="BV34" s="95">
        <f t="shared" si="39"/>
        <v>0</v>
      </c>
      <c r="BW34" s="95">
        <f t="shared" si="39"/>
        <v>0</v>
      </c>
      <c r="BX34" s="95">
        <f t="shared" si="39"/>
        <v>0</v>
      </c>
      <c r="BY34" s="95">
        <f t="shared" si="39"/>
        <v>0</v>
      </c>
      <c r="BZ34" s="95">
        <f t="shared" si="39"/>
        <v>0</v>
      </c>
      <c r="CA34" s="95">
        <f t="shared" si="39"/>
        <v>0</v>
      </c>
      <c r="CB34" s="95">
        <f t="shared" si="39"/>
        <v>0</v>
      </c>
      <c r="CC34" s="95">
        <f t="shared" si="39"/>
        <v>0</v>
      </c>
      <c r="CD34" s="95">
        <f t="shared" ref="CD34:CW34" si="40">IF(CD31&lt;0,-CD31,-MIN(CD31,CD33))</f>
        <v>0</v>
      </c>
      <c r="CE34" s="95">
        <f t="shared" si="40"/>
        <v>0</v>
      </c>
      <c r="CF34" s="95">
        <f t="shared" si="40"/>
        <v>0</v>
      </c>
      <c r="CG34" s="95">
        <f t="shared" si="40"/>
        <v>0</v>
      </c>
      <c r="CH34" s="95">
        <f t="shared" si="40"/>
        <v>0</v>
      </c>
      <c r="CI34" s="95">
        <f t="shared" si="40"/>
        <v>0</v>
      </c>
      <c r="CJ34" s="95">
        <f t="shared" si="40"/>
        <v>0</v>
      </c>
      <c r="CK34" s="95">
        <f t="shared" si="40"/>
        <v>0</v>
      </c>
      <c r="CL34" s="95">
        <f t="shared" si="40"/>
        <v>0</v>
      </c>
      <c r="CM34" s="95">
        <f t="shared" si="40"/>
        <v>0</v>
      </c>
      <c r="CN34" s="95">
        <f t="shared" si="40"/>
        <v>0</v>
      </c>
      <c r="CO34" s="95">
        <f t="shared" si="40"/>
        <v>0</v>
      </c>
      <c r="CP34" s="95">
        <f t="shared" si="40"/>
        <v>0</v>
      </c>
      <c r="CQ34" s="95">
        <f t="shared" si="40"/>
        <v>0</v>
      </c>
      <c r="CR34" s="95">
        <f t="shared" si="40"/>
        <v>0</v>
      </c>
      <c r="CS34" s="95">
        <f t="shared" si="40"/>
        <v>0</v>
      </c>
      <c r="CT34" s="95">
        <f t="shared" si="40"/>
        <v>0</v>
      </c>
      <c r="CU34" s="95">
        <f t="shared" si="40"/>
        <v>0</v>
      </c>
      <c r="CV34" s="95">
        <f t="shared" si="40"/>
        <v>0</v>
      </c>
      <c r="CW34" s="95">
        <f t="shared" si="40"/>
        <v>0</v>
      </c>
      <c r="CX34" s="39"/>
      <c r="CY34" s="39"/>
      <c r="CZ34" s="39"/>
      <c r="DA34" s="39"/>
      <c r="DB34" s="39"/>
      <c r="DC34" s="39"/>
      <c r="DD34" s="39"/>
      <c r="DE34" s="39"/>
      <c r="DF34" s="39"/>
      <c r="DG34" s="39"/>
      <c r="DH34" s="39"/>
    </row>
    <row r="35" spans="2:200" hidden="1" outlineLevel="1" x14ac:dyDescent="0.25">
      <c r="B35" s="86" t="s">
        <v>49</v>
      </c>
      <c r="C35" s="90"/>
      <c r="D35" s="91">
        <f>SUM(D33:D34)</f>
        <v>10000000</v>
      </c>
      <c r="E35" s="91">
        <f t="shared" ref="E35:L35" si="41">SUM(E33:E34)</f>
        <v>18400000</v>
      </c>
      <c r="F35" s="91">
        <f t="shared" si="41"/>
        <v>0</v>
      </c>
      <c r="G35" s="91">
        <f t="shared" si="41"/>
        <v>0</v>
      </c>
      <c r="H35" s="91">
        <f t="shared" si="41"/>
        <v>0</v>
      </c>
      <c r="I35" s="91">
        <f t="shared" si="41"/>
        <v>0</v>
      </c>
      <c r="J35" s="91">
        <f t="shared" si="41"/>
        <v>0</v>
      </c>
      <c r="K35" s="91">
        <f t="shared" si="41"/>
        <v>0</v>
      </c>
      <c r="L35" s="91">
        <f t="shared" si="41"/>
        <v>0</v>
      </c>
      <c r="M35" s="86"/>
      <c r="N35" s="92"/>
      <c r="O35" s="93"/>
      <c r="P35" s="94"/>
      <c r="Q35" s="95">
        <f>SUM(Q33:Q34)</f>
        <v>10000000</v>
      </c>
      <c r="R35" s="95">
        <f t="shared" ref="R35:CC35" si="42">SUM(R33:R34)</f>
        <v>11000000</v>
      </c>
      <c r="S35" s="95">
        <f t="shared" si="42"/>
        <v>12000000</v>
      </c>
      <c r="T35" s="95">
        <f t="shared" si="42"/>
        <v>13000000</v>
      </c>
      <c r="U35" s="95">
        <f t="shared" si="42"/>
        <v>14000000</v>
      </c>
      <c r="V35" s="95">
        <f t="shared" si="42"/>
        <v>15000000</v>
      </c>
      <c r="W35" s="95">
        <f t="shared" si="42"/>
        <v>16000000</v>
      </c>
      <c r="X35" s="95">
        <f t="shared" si="42"/>
        <v>17000000</v>
      </c>
      <c r="Y35" s="95">
        <f t="shared" si="42"/>
        <v>18000000</v>
      </c>
      <c r="Z35" s="95">
        <f t="shared" si="42"/>
        <v>19000000</v>
      </c>
      <c r="AA35" s="95">
        <f t="shared" si="42"/>
        <v>18800000</v>
      </c>
      <c r="AB35" s="95">
        <f t="shared" si="42"/>
        <v>18600000</v>
      </c>
      <c r="AC35" s="95">
        <f t="shared" si="42"/>
        <v>18400000</v>
      </c>
      <c r="AD35" s="95">
        <f t="shared" si="42"/>
        <v>18200000</v>
      </c>
      <c r="AE35" s="95">
        <f t="shared" si="42"/>
        <v>18000000</v>
      </c>
      <c r="AF35" s="95">
        <f t="shared" si="42"/>
        <v>17800000</v>
      </c>
      <c r="AG35" s="95">
        <f t="shared" si="42"/>
        <v>17600000</v>
      </c>
      <c r="AH35" s="95">
        <f t="shared" si="42"/>
        <v>17600000</v>
      </c>
      <c r="AI35" s="95">
        <f t="shared" si="42"/>
        <v>0</v>
      </c>
      <c r="AJ35" s="95">
        <f t="shared" si="42"/>
        <v>0</v>
      </c>
      <c r="AK35" s="95">
        <f t="shared" si="42"/>
        <v>0</v>
      </c>
      <c r="AL35" s="95">
        <f t="shared" si="42"/>
        <v>0</v>
      </c>
      <c r="AM35" s="95">
        <f t="shared" si="42"/>
        <v>0</v>
      </c>
      <c r="AN35" s="95">
        <f t="shared" si="42"/>
        <v>0</v>
      </c>
      <c r="AO35" s="95">
        <f t="shared" si="42"/>
        <v>0</v>
      </c>
      <c r="AP35" s="95">
        <f t="shared" si="42"/>
        <v>0</v>
      </c>
      <c r="AQ35" s="95">
        <f t="shared" si="42"/>
        <v>0</v>
      </c>
      <c r="AR35" s="95">
        <f t="shared" si="42"/>
        <v>0</v>
      </c>
      <c r="AS35" s="95">
        <f t="shared" si="42"/>
        <v>0</v>
      </c>
      <c r="AT35" s="95">
        <f t="shared" si="42"/>
        <v>0</v>
      </c>
      <c r="AU35" s="95">
        <f t="shared" si="42"/>
        <v>0</v>
      </c>
      <c r="AV35" s="95">
        <f t="shared" si="42"/>
        <v>0</v>
      </c>
      <c r="AW35" s="95">
        <f t="shared" si="42"/>
        <v>0</v>
      </c>
      <c r="AX35" s="95">
        <f t="shared" si="42"/>
        <v>0</v>
      </c>
      <c r="AY35" s="95">
        <f t="shared" si="42"/>
        <v>0</v>
      </c>
      <c r="AZ35" s="95">
        <f t="shared" si="42"/>
        <v>0</v>
      </c>
      <c r="BA35" s="95">
        <f t="shared" si="42"/>
        <v>0</v>
      </c>
      <c r="BB35" s="95">
        <f t="shared" si="42"/>
        <v>0</v>
      </c>
      <c r="BC35" s="95">
        <f t="shared" si="42"/>
        <v>0</v>
      </c>
      <c r="BD35" s="95">
        <f t="shared" si="42"/>
        <v>0</v>
      </c>
      <c r="BE35" s="95">
        <f t="shared" si="42"/>
        <v>0</v>
      </c>
      <c r="BF35" s="95">
        <f t="shared" si="42"/>
        <v>0</v>
      </c>
      <c r="BG35" s="95">
        <f t="shared" si="42"/>
        <v>0</v>
      </c>
      <c r="BH35" s="95">
        <f t="shared" si="42"/>
        <v>0</v>
      </c>
      <c r="BI35" s="95">
        <f t="shared" si="42"/>
        <v>0</v>
      </c>
      <c r="BJ35" s="95">
        <f t="shared" si="42"/>
        <v>0</v>
      </c>
      <c r="BK35" s="95">
        <f t="shared" si="42"/>
        <v>0</v>
      </c>
      <c r="BL35" s="95">
        <f t="shared" si="42"/>
        <v>0</v>
      </c>
      <c r="BM35" s="95">
        <f t="shared" si="42"/>
        <v>0</v>
      </c>
      <c r="BN35" s="95">
        <f t="shared" si="42"/>
        <v>0</v>
      </c>
      <c r="BO35" s="95">
        <f t="shared" si="42"/>
        <v>0</v>
      </c>
      <c r="BP35" s="95">
        <f t="shared" si="42"/>
        <v>0</v>
      </c>
      <c r="BQ35" s="95">
        <f t="shared" si="42"/>
        <v>0</v>
      </c>
      <c r="BR35" s="95">
        <f t="shared" si="42"/>
        <v>0</v>
      </c>
      <c r="BS35" s="95">
        <f t="shared" si="42"/>
        <v>0</v>
      </c>
      <c r="BT35" s="95">
        <f t="shared" si="42"/>
        <v>0</v>
      </c>
      <c r="BU35" s="95">
        <f t="shared" si="42"/>
        <v>0</v>
      </c>
      <c r="BV35" s="95">
        <f t="shared" si="42"/>
        <v>0</v>
      </c>
      <c r="BW35" s="95">
        <f t="shared" si="42"/>
        <v>0</v>
      </c>
      <c r="BX35" s="95">
        <f t="shared" si="42"/>
        <v>0</v>
      </c>
      <c r="BY35" s="95">
        <f t="shared" si="42"/>
        <v>0</v>
      </c>
      <c r="BZ35" s="95">
        <f t="shared" si="42"/>
        <v>0</v>
      </c>
      <c r="CA35" s="95">
        <f t="shared" si="42"/>
        <v>0</v>
      </c>
      <c r="CB35" s="95">
        <f t="shared" si="42"/>
        <v>0</v>
      </c>
      <c r="CC35" s="95">
        <f t="shared" si="42"/>
        <v>0</v>
      </c>
      <c r="CD35" s="95">
        <f t="shared" ref="CD35:CW35" si="43">SUM(CD33:CD34)</f>
        <v>0</v>
      </c>
      <c r="CE35" s="95">
        <f t="shared" si="43"/>
        <v>0</v>
      </c>
      <c r="CF35" s="95">
        <f t="shared" si="43"/>
        <v>0</v>
      </c>
      <c r="CG35" s="95">
        <f t="shared" si="43"/>
        <v>0</v>
      </c>
      <c r="CH35" s="95">
        <f t="shared" si="43"/>
        <v>0</v>
      </c>
      <c r="CI35" s="95">
        <f t="shared" si="43"/>
        <v>0</v>
      </c>
      <c r="CJ35" s="95">
        <f t="shared" si="43"/>
        <v>0</v>
      </c>
      <c r="CK35" s="95">
        <f t="shared" si="43"/>
        <v>0</v>
      </c>
      <c r="CL35" s="95">
        <f t="shared" si="43"/>
        <v>0</v>
      </c>
      <c r="CM35" s="95">
        <f t="shared" si="43"/>
        <v>0</v>
      </c>
      <c r="CN35" s="95">
        <f t="shared" si="43"/>
        <v>0</v>
      </c>
      <c r="CO35" s="95">
        <f t="shared" si="43"/>
        <v>0</v>
      </c>
      <c r="CP35" s="95">
        <f t="shared" si="43"/>
        <v>0</v>
      </c>
      <c r="CQ35" s="95">
        <f t="shared" si="43"/>
        <v>0</v>
      </c>
      <c r="CR35" s="95">
        <f t="shared" si="43"/>
        <v>0</v>
      </c>
      <c r="CS35" s="95">
        <f t="shared" si="43"/>
        <v>0</v>
      </c>
      <c r="CT35" s="95">
        <f t="shared" si="43"/>
        <v>0</v>
      </c>
      <c r="CU35" s="95">
        <f t="shared" si="43"/>
        <v>0</v>
      </c>
      <c r="CV35" s="95">
        <f t="shared" si="43"/>
        <v>0</v>
      </c>
      <c r="CW35" s="95">
        <f t="shared" si="43"/>
        <v>0</v>
      </c>
      <c r="CX35" s="39"/>
      <c r="CY35" s="39"/>
      <c r="CZ35" s="39"/>
      <c r="DA35" s="39"/>
      <c r="DB35" s="39"/>
      <c r="DC35" s="39"/>
      <c r="DD35" s="39"/>
      <c r="DE35" s="39"/>
      <c r="DF35" s="39"/>
      <c r="DG35" s="39"/>
      <c r="DH35" s="39"/>
    </row>
    <row r="36" spans="2:200" collapsed="1" x14ac:dyDescent="0.25">
      <c r="B36" s="97" t="s">
        <v>50</v>
      </c>
      <c r="C36" s="98"/>
      <c r="D36" s="99">
        <f t="shared" ref="D36:L36" si="44">SUMIF($Q$15:$CW$15,D$19,$Q36:$CW36)</f>
        <v>0</v>
      </c>
      <c r="E36" s="99">
        <f t="shared" si="44"/>
        <v>0</v>
      </c>
      <c r="F36" s="99">
        <f t="shared" si="44"/>
        <v>0</v>
      </c>
      <c r="G36" s="99">
        <f t="shared" si="44"/>
        <v>0</v>
      </c>
      <c r="H36" s="99">
        <f t="shared" si="44"/>
        <v>0</v>
      </c>
      <c r="I36" s="99">
        <f t="shared" si="44"/>
        <v>0</v>
      </c>
      <c r="J36" s="99">
        <f t="shared" si="44"/>
        <v>0</v>
      </c>
      <c r="K36" s="99">
        <f t="shared" si="44"/>
        <v>0</v>
      </c>
      <c r="L36" s="99">
        <f t="shared" si="44"/>
        <v>0</v>
      </c>
      <c r="M36" s="39"/>
      <c r="N36" s="100">
        <f>SUM(Q36:CW36)</f>
        <v>0</v>
      </c>
      <c r="O36" s="33"/>
      <c r="P36" s="5"/>
      <c r="Q36" s="101">
        <f t="shared" ref="Q36:AB36" si="45">-(Q31+Q34)*$F$5</f>
        <v>0</v>
      </c>
      <c r="R36" s="101">
        <f t="shared" si="45"/>
        <v>0</v>
      </c>
      <c r="S36" s="101">
        <f t="shared" si="45"/>
        <v>0</v>
      </c>
      <c r="T36" s="101">
        <f t="shared" si="45"/>
        <v>0</v>
      </c>
      <c r="U36" s="101">
        <f t="shared" si="45"/>
        <v>0</v>
      </c>
      <c r="V36" s="101">
        <f t="shared" si="45"/>
        <v>0</v>
      </c>
      <c r="W36" s="101">
        <f t="shared" si="45"/>
        <v>0</v>
      </c>
      <c r="X36" s="101">
        <f t="shared" si="45"/>
        <v>0</v>
      </c>
      <c r="Y36" s="101">
        <f t="shared" si="45"/>
        <v>0</v>
      </c>
      <c r="Z36" s="101">
        <f t="shared" si="45"/>
        <v>0</v>
      </c>
      <c r="AA36" s="101">
        <f t="shared" si="45"/>
        <v>0</v>
      </c>
      <c r="AB36" s="101">
        <f t="shared" si="45"/>
        <v>0</v>
      </c>
      <c r="AC36" s="101">
        <f>-(AC31+AC34)*$F$5</f>
        <v>0</v>
      </c>
      <c r="AD36" s="101">
        <f t="shared" ref="AD36:CO36" si="46">-(AD31+AD34)*$F$5</f>
        <v>0</v>
      </c>
      <c r="AE36" s="101">
        <f t="shared" si="46"/>
        <v>0</v>
      </c>
      <c r="AF36" s="101">
        <f t="shared" si="46"/>
        <v>0</v>
      </c>
      <c r="AG36" s="101">
        <f t="shared" si="46"/>
        <v>0</v>
      </c>
      <c r="AH36" s="101">
        <f t="shared" si="46"/>
        <v>0</v>
      </c>
      <c r="AI36" s="101">
        <f t="shared" si="46"/>
        <v>0</v>
      </c>
      <c r="AJ36" s="101">
        <f t="shared" si="46"/>
        <v>0</v>
      </c>
      <c r="AK36" s="101">
        <f t="shared" si="46"/>
        <v>0</v>
      </c>
      <c r="AL36" s="101">
        <f t="shared" si="46"/>
        <v>0</v>
      </c>
      <c r="AM36" s="101">
        <f t="shared" si="46"/>
        <v>0</v>
      </c>
      <c r="AN36" s="101">
        <f t="shared" si="46"/>
        <v>0</v>
      </c>
      <c r="AO36" s="101">
        <f t="shared" si="46"/>
        <v>0</v>
      </c>
      <c r="AP36" s="101">
        <f t="shared" si="46"/>
        <v>0</v>
      </c>
      <c r="AQ36" s="101">
        <f t="shared" si="46"/>
        <v>0</v>
      </c>
      <c r="AR36" s="101">
        <f t="shared" si="46"/>
        <v>0</v>
      </c>
      <c r="AS36" s="101">
        <f t="shared" si="46"/>
        <v>0</v>
      </c>
      <c r="AT36" s="101">
        <f t="shared" si="46"/>
        <v>0</v>
      </c>
      <c r="AU36" s="101">
        <f t="shared" si="46"/>
        <v>0</v>
      </c>
      <c r="AV36" s="101">
        <f t="shared" si="46"/>
        <v>0</v>
      </c>
      <c r="AW36" s="101">
        <f t="shared" si="46"/>
        <v>0</v>
      </c>
      <c r="AX36" s="101">
        <f t="shared" si="46"/>
        <v>0</v>
      </c>
      <c r="AY36" s="101">
        <f t="shared" si="46"/>
        <v>0</v>
      </c>
      <c r="AZ36" s="101">
        <f t="shared" si="46"/>
        <v>0</v>
      </c>
      <c r="BA36" s="101">
        <f t="shared" si="46"/>
        <v>0</v>
      </c>
      <c r="BB36" s="101">
        <f t="shared" si="46"/>
        <v>0</v>
      </c>
      <c r="BC36" s="101">
        <f t="shared" si="46"/>
        <v>0</v>
      </c>
      <c r="BD36" s="101">
        <f t="shared" si="46"/>
        <v>0</v>
      </c>
      <c r="BE36" s="101">
        <f t="shared" si="46"/>
        <v>0</v>
      </c>
      <c r="BF36" s="101">
        <f t="shared" si="46"/>
        <v>0</v>
      </c>
      <c r="BG36" s="101">
        <f t="shared" si="46"/>
        <v>0</v>
      </c>
      <c r="BH36" s="101">
        <f t="shared" si="46"/>
        <v>0</v>
      </c>
      <c r="BI36" s="101">
        <f t="shared" si="46"/>
        <v>0</v>
      </c>
      <c r="BJ36" s="101">
        <f t="shared" si="46"/>
        <v>0</v>
      </c>
      <c r="BK36" s="101">
        <f t="shared" si="46"/>
        <v>0</v>
      </c>
      <c r="BL36" s="101">
        <f t="shared" si="46"/>
        <v>0</v>
      </c>
      <c r="BM36" s="101">
        <f t="shared" si="46"/>
        <v>0</v>
      </c>
      <c r="BN36" s="101">
        <f t="shared" si="46"/>
        <v>0</v>
      </c>
      <c r="BO36" s="101">
        <f t="shared" si="46"/>
        <v>0</v>
      </c>
      <c r="BP36" s="101">
        <f t="shared" si="46"/>
        <v>0</v>
      </c>
      <c r="BQ36" s="101">
        <f t="shared" si="46"/>
        <v>0</v>
      </c>
      <c r="BR36" s="101">
        <f t="shared" si="46"/>
        <v>0</v>
      </c>
      <c r="BS36" s="101">
        <f t="shared" si="46"/>
        <v>0</v>
      </c>
      <c r="BT36" s="101">
        <f t="shared" si="46"/>
        <v>0</v>
      </c>
      <c r="BU36" s="101">
        <f t="shared" si="46"/>
        <v>0</v>
      </c>
      <c r="BV36" s="101">
        <f t="shared" si="46"/>
        <v>0</v>
      </c>
      <c r="BW36" s="101">
        <f t="shared" si="46"/>
        <v>0</v>
      </c>
      <c r="BX36" s="101">
        <f t="shared" si="46"/>
        <v>0</v>
      </c>
      <c r="BY36" s="101">
        <f t="shared" si="46"/>
        <v>0</v>
      </c>
      <c r="BZ36" s="101">
        <f t="shared" si="46"/>
        <v>0</v>
      </c>
      <c r="CA36" s="101">
        <f t="shared" si="46"/>
        <v>0</v>
      </c>
      <c r="CB36" s="101">
        <f t="shared" si="46"/>
        <v>0</v>
      </c>
      <c r="CC36" s="101">
        <f t="shared" si="46"/>
        <v>0</v>
      </c>
      <c r="CD36" s="101">
        <f t="shared" si="46"/>
        <v>0</v>
      </c>
      <c r="CE36" s="101">
        <f t="shared" si="46"/>
        <v>0</v>
      </c>
      <c r="CF36" s="101">
        <f t="shared" si="46"/>
        <v>0</v>
      </c>
      <c r="CG36" s="101">
        <f t="shared" si="46"/>
        <v>0</v>
      </c>
      <c r="CH36" s="101">
        <f t="shared" si="46"/>
        <v>0</v>
      </c>
      <c r="CI36" s="101">
        <f t="shared" si="46"/>
        <v>0</v>
      </c>
      <c r="CJ36" s="101">
        <f t="shared" si="46"/>
        <v>0</v>
      </c>
      <c r="CK36" s="101">
        <f t="shared" si="46"/>
        <v>0</v>
      </c>
      <c r="CL36" s="101">
        <f t="shared" si="46"/>
        <v>0</v>
      </c>
      <c r="CM36" s="101">
        <f t="shared" si="46"/>
        <v>0</v>
      </c>
      <c r="CN36" s="101">
        <f t="shared" si="46"/>
        <v>0</v>
      </c>
      <c r="CO36" s="101">
        <f t="shared" si="46"/>
        <v>0</v>
      </c>
      <c r="CP36" s="101">
        <f t="shared" ref="CP36:CW36" si="47">-(CP31+CP34)*$F$5</f>
        <v>0</v>
      </c>
      <c r="CQ36" s="101">
        <f t="shared" si="47"/>
        <v>0</v>
      </c>
      <c r="CR36" s="101">
        <f t="shared" si="47"/>
        <v>0</v>
      </c>
      <c r="CS36" s="101">
        <f t="shared" si="47"/>
        <v>0</v>
      </c>
      <c r="CT36" s="101">
        <f t="shared" si="47"/>
        <v>0</v>
      </c>
      <c r="CU36" s="101">
        <f t="shared" si="47"/>
        <v>0</v>
      </c>
      <c r="CV36" s="101">
        <f t="shared" si="47"/>
        <v>0</v>
      </c>
      <c r="CW36" s="101">
        <f t="shared" si="47"/>
        <v>0</v>
      </c>
      <c r="CX36" s="39"/>
      <c r="CY36" s="39"/>
      <c r="CZ36" s="39"/>
      <c r="DA36" s="39"/>
      <c r="DB36" s="39"/>
      <c r="DC36" s="39"/>
      <c r="DD36" s="39"/>
      <c r="DE36" s="39"/>
      <c r="DF36" s="39"/>
      <c r="DG36" s="39"/>
      <c r="DH36" s="39"/>
    </row>
    <row r="37" spans="2:200" ht="9" customHeight="1" x14ac:dyDescent="0.25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52"/>
      <c r="O37" s="33"/>
      <c r="P37" s="5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39"/>
      <c r="CP37" s="39"/>
      <c r="CQ37" s="39"/>
      <c r="CR37" s="39"/>
      <c r="CS37" s="39"/>
      <c r="CT37" s="39"/>
      <c r="CU37" s="39"/>
      <c r="CV37" s="39"/>
      <c r="CW37" s="39"/>
      <c r="CX37" s="39"/>
      <c r="CY37" s="39"/>
      <c r="CZ37" s="39"/>
      <c r="DA37" s="39"/>
      <c r="DB37" s="39"/>
      <c r="DC37" s="39"/>
      <c r="DD37" s="39"/>
      <c r="DE37" s="39"/>
      <c r="DF37" s="39"/>
      <c r="DG37" s="39"/>
      <c r="DH37" s="39"/>
    </row>
    <row r="38" spans="2:200" ht="13.8" thickBot="1" x14ac:dyDescent="0.3">
      <c r="B38" s="45" t="s">
        <v>51</v>
      </c>
      <c r="C38" s="46"/>
      <c r="D38" s="47">
        <f t="shared" ref="D38:L38" si="48">D31+D36</f>
        <v>-10000000</v>
      </c>
      <c r="E38" s="47">
        <f t="shared" si="48"/>
        <v>-8400000</v>
      </c>
      <c r="F38" s="47">
        <f t="shared" si="48"/>
        <v>25800000</v>
      </c>
      <c r="G38" s="47">
        <f t="shared" si="48"/>
        <v>0</v>
      </c>
      <c r="H38" s="47">
        <f t="shared" si="48"/>
        <v>0</v>
      </c>
      <c r="I38" s="47">
        <f t="shared" si="48"/>
        <v>0</v>
      </c>
      <c r="J38" s="47">
        <f t="shared" si="48"/>
        <v>0</v>
      </c>
      <c r="K38" s="47">
        <f t="shared" si="48"/>
        <v>0</v>
      </c>
      <c r="L38" s="47">
        <f t="shared" si="48"/>
        <v>0</v>
      </c>
      <c r="N38" s="102"/>
      <c r="O38" s="62"/>
      <c r="P38" s="5"/>
      <c r="Q38" s="47">
        <f t="shared" ref="Q38:CB38" si="49">Q31+Q36</f>
        <v>-10000000</v>
      </c>
      <c r="R38" s="47">
        <f t="shared" si="49"/>
        <v>-1000000</v>
      </c>
      <c r="S38" s="47">
        <f t="shared" si="49"/>
        <v>-1000000</v>
      </c>
      <c r="T38" s="47">
        <f t="shared" si="49"/>
        <v>-1000000</v>
      </c>
      <c r="U38" s="47">
        <f t="shared" si="49"/>
        <v>-1000000</v>
      </c>
      <c r="V38" s="47">
        <f t="shared" si="49"/>
        <v>-1000000</v>
      </c>
      <c r="W38" s="47">
        <f t="shared" si="49"/>
        <v>-1000000</v>
      </c>
      <c r="X38" s="47">
        <f t="shared" si="49"/>
        <v>-1000000</v>
      </c>
      <c r="Y38" s="47">
        <f t="shared" si="49"/>
        <v>-1000000</v>
      </c>
      <c r="Z38" s="47">
        <f t="shared" si="49"/>
        <v>-1000000</v>
      </c>
      <c r="AA38" s="47">
        <f t="shared" si="49"/>
        <v>200000</v>
      </c>
      <c r="AB38" s="47">
        <f t="shared" si="49"/>
        <v>200000</v>
      </c>
      <c r="AC38" s="47">
        <f t="shared" si="49"/>
        <v>200000</v>
      </c>
      <c r="AD38" s="47">
        <f t="shared" si="49"/>
        <v>200000</v>
      </c>
      <c r="AE38" s="47">
        <f t="shared" si="49"/>
        <v>200000</v>
      </c>
      <c r="AF38" s="47">
        <f t="shared" si="49"/>
        <v>200000</v>
      </c>
      <c r="AG38" s="47">
        <f t="shared" si="49"/>
        <v>200000</v>
      </c>
      <c r="AH38" s="47">
        <f t="shared" si="49"/>
        <v>0</v>
      </c>
      <c r="AI38" s="47">
        <f t="shared" si="49"/>
        <v>25000000</v>
      </c>
      <c r="AJ38" s="47">
        <f t="shared" si="49"/>
        <v>0</v>
      </c>
      <c r="AK38" s="47">
        <f t="shared" si="49"/>
        <v>0</v>
      </c>
      <c r="AL38" s="47">
        <f t="shared" si="49"/>
        <v>0</v>
      </c>
      <c r="AM38" s="47">
        <f t="shared" si="49"/>
        <v>0</v>
      </c>
      <c r="AN38" s="47">
        <f t="shared" si="49"/>
        <v>0</v>
      </c>
      <c r="AO38" s="47">
        <f t="shared" si="49"/>
        <v>0</v>
      </c>
      <c r="AP38" s="47">
        <f t="shared" si="49"/>
        <v>0</v>
      </c>
      <c r="AQ38" s="47">
        <f t="shared" si="49"/>
        <v>0</v>
      </c>
      <c r="AR38" s="47">
        <f t="shared" si="49"/>
        <v>0</v>
      </c>
      <c r="AS38" s="47">
        <f t="shared" si="49"/>
        <v>0</v>
      </c>
      <c r="AT38" s="47">
        <f t="shared" si="49"/>
        <v>0</v>
      </c>
      <c r="AU38" s="47">
        <f t="shared" si="49"/>
        <v>0</v>
      </c>
      <c r="AV38" s="47">
        <f t="shared" si="49"/>
        <v>0</v>
      </c>
      <c r="AW38" s="47">
        <f t="shared" si="49"/>
        <v>0</v>
      </c>
      <c r="AX38" s="47">
        <f t="shared" si="49"/>
        <v>0</v>
      </c>
      <c r="AY38" s="47">
        <f t="shared" si="49"/>
        <v>0</v>
      </c>
      <c r="AZ38" s="47">
        <f t="shared" si="49"/>
        <v>0</v>
      </c>
      <c r="BA38" s="47">
        <f t="shared" si="49"/>
        <v>0</v>
      </c>
      <c r="BB38" s="47">
        <f t="shared" si="49"/>
        <v>0</v>
      </c>
      <c r="BC38" s="47">
        <f t="shared" si="49"/>
        <v>0</v>
      </c>
      <c r="BD38" s="47">
        <f t="shared" si="49"/>
        <v>0</v>
      </c>
      <c r="BE38" s="47">
        <f t="shared" si="49"/>
        <v>0</v>
      </c>
      <c r="BF38" s="47">
        <f t="shared" si="49"/>
        <v>0</v>
      </c>
      <c r="BG38" s="47">
        <f t="shared" si="49"/>
        <v>0</v>
      </c>
      <c r="BH38" s="47">
        <f t="shared" si="49"/>
        <v>0</v>
      </c>
      <c r="BI38" s="47">
        <f t="shared" si="49"/>
        <v>0</v>
      </c>
      <c r="BJ38" s="47">
        <f t="shared" si="49"/>
        <v>0</v>
      </c>
      <c r="BK38" s="47">
        <f t="shared" si="49"/>
        <v>0</v>
      </c>
      <c r="BL38" s="47">
        <f t="shared" si="49"/>
        <v>0</v>
      </c>
      <c r="BM38" s="47">
        <f t="shared" si="49"/>
        <v>0</v>
      </c>
      <c r="BN38" s="47">
        <f t="shared" si="49"/>
        <v>0</v>
      </c>
      <c r="BO38" s="47">
        <f t="shared" si="49"/>
        <v>0</v>
      </c>
      <c r="BP38" s="47">
        <f t="shared" si="49"/>
        <v>0</v>
      </c>
      <c r="BQ38" s="47">
        <f t="shared" si="49"/>
        <v>0</v>
      </c>
      <c r="BR38" s="47">
        <f t="shared" si="49"/>
        <v>0</v>
      </c>
      <c r="BS38" s="47">
        <f t="shared" si="49"/>
        <v>0</v>
      </c>
      <c r="BT38" s="47">
        <f t="shared" si="49"/>
        <v>0</v>
      </c>
      <c r="BU38" s="47">
        <f t="shared" si="49"/>
        <v>0</v>
      </c>
      <c r="BV38" s="47">
        <f t="shared" si="49"/>
        <v>0</v>
      </c>
      <c r="BW38" s="47">
        <f t="shared" si="49"/>
        <v>0</v>
      </c>
      <c r="BX38" s="47">
        <f t="shared" si="49"/>
        <v>0</v>
      </c>
      <c r="BY38" s="47">
        <f t="shared" si="49"/>
        <v>0</v>
      </c>
      <c r="BZ38" s="47">
        <f t="shared" si="49"/>
        <v>0</v>
      </c>
      <c r="CA38" s="47">
        <f t="shared" si="49"/>
        <v>0</v>
      </c>
      <c r="CB38" s="47">
        <f t="shared" si="49"/>
        <v>0</v>
      </c>
      <c r="CC38" s="47">
        <f t="shared" ref="CC38:CW38" si="50">CC31+CC36</f>
        <v>0</v>
      </c>
      <c r="CD38" s="47">
        <f t="shared" si="50"/>
        <v>0</v>
      </c>
      <c r="CE38" s="47">
        <f t="shared" si="50"/>
        <v>0</v>
      </c>
      <c r="CF38" s="47">
        <f t="shared" si="50"/>
        <v>0</v>
      </c>
      <c r="CG38" s="47">
        <f t="shared" si="50"/>
        <v>0</v>
      </c>
      <c r="CH38" s="47">
        <f t="shared" si="50"/>
        <v>0</v>
      </c>
      <c r="CI38" s="47">
        <f t="shared" si="50"/>
        <v>0</v>
      </c>
      <c r="CJ38" s="47">
        <f t="shared" si="50"/>
        <v>0</v>
      </c>
      <c r="CK38" s="47">
        <f t="shared" si="50"/>
        <v>0</v>
      </c>
      <c r="CL38" s="47">
        <f t="shared" si="50"/>
        <v>0</v>
      </c>
      <c r="CM38" s="47">
        <f t="shared" si="50"/>
        <v>0</v>
      </c>
      <c r="CN38" s="47">
        <f t="shared" si="50"/>
        <v>0</v>
      </c>
      <c r="CO38" s="47">
        <f t="shared" si="50"/>
        <v>0</v>
      </c>
      <c r="CP38" s="47">
        <f t="shared" si="50"/>
        <v>0</v>
      </c>
      <c r="CQ38" s="47">
        <f t="shared" si="50"/>
        <v>0</v>
      </c>
      <c r="CR38" s="47">
        <f t="shared" si="50"/>
        <v>0</v>
      </c>
      <c r="CS38" s="47">
        <f t="shared" si="50"/>
        <v>0</v>
      </c>
      <c r="CT38" s="47">
        <f t="shared" si="50"/>
        <v>0</v>
      </c>
      <c r="CU38" s="47">
        <f t="shared" si="50"/>
        <v>0</v>
      </c>
      <c r="CV38" s="47">
        <f t="shared" si="50"/>
        <v>0</v>
      </c>
      <c r="CW38" s="47">
        <f t="shared" si="50"/>
        <v>0</v>
      </c>
      <c r="CX38" s="39"/>
      <c r="CY38" s="39"/>
      <c r="CZ38" s="39"/>
      <c r="DA38" s="39"/>
      <c r="DB38" s="39"/>
      <c r="DC38" s="39"/>
      <c r="DD38" s="39"/>
      <c r="DE38" s="39"/>
      <c r="DF38" s="39"/>
      <c r="DG38" s="39"/>
      <c r="DH38" s="39"/>
      <c r="DI38" s="39"/>
      <c r="DJ38" s="39"/>
      <c r="DK38" s="39"/>
      <c r="DL38" s="39"/>
      <c r="DM38" s="39"/>
      <c r="DN38" s="39"/>
      <c r="DO38" s="39"/>
      <c r="DP38" s="39"/>
      <c r="DQ38" s="39"/>
      <c r="DR38" s="39"/>
      <c r="DS38" s="39"/>
      <c r="DT38" s="39"/>
      <c r="DU38" s="39"/>
      <c r="DV38" s="39"/>
      <c r="DW38" s="39"/>
      <c r="DX38" s="39"/>
      <c r="DY38" s="39"/>
      <c r="DZ38" s="39"/>
      <c r="EA38" s="39"/>
      <c r="EB38" s="39"/>
      <c r="EC38" s="39"/>
      <c r="ED38" s="39"/>
      <c r="EE38" s="39"/>
      <c r="EF38" s="39"/>
      <c r="EG38" s="39"/>
      <c r="EH38" s="39"/>
      <c r="EI38" s="39"/>
      <c r="EJ38" s="39"/>
      <c r="EK38" s="39"/>
      <c r="EL38" s="39"/>
      <c r="EM38" s="39"/>
      <c r="EN38" s="39"/>
      <c r="EO38" s="39"/>
      <c r="EP38" s="39"/>
      <c r="EQ38" s="39"/>
      <c r="ER38" s="39"/>
      <c r="ES38" s="39"/>
      <c r="ET38" s="39"/>
      <c r="EU38" s="39"/>
      <c r="EV38" s="39"/>
      <c r="EW38" s="39"/>
      <c r="EX38" s="39"/>
      <c r="EY38" s="39"/>
      <c r="EZ38" s="39"/>
      <c r="FA38" s="39"/>
      <c r="FB38" s="39"/>
      <c r="FC38" s="39"/>
      <c r="FD38" s="39"/>
      <c r="FE38" s="39"/>
      <c r="FF38" s="39"/>
      <c r="FG38" s="39"/>
      <c r="FH38" s="39"/>
      <c r="FI38" s="39"/>
      <c r="FJ38" s="39"/>
      <c r="FK38" s="39"/>
      <c r="FL38" s="39"/>
      <c r="FM38" s="39"/>
      <c r="FN38" s="39"/>
      <c r="FO38" s="39"/>
      <c r="FP38" s="39"/>
      <c r="FQ38" s="39"/>
      <c r="FR38" s="39"/>
      <c r="FS38" s="39"/>
      <c r="FT38" s="39"/>
      <c r="FU38" s="39"/>
      <c r="FV38" s="39"/>
      <c r="FW38" s="39"/>
      <c r="FX38" s="39"/>
      <c r="FY38" s="39"/>
      <c r="FZ38" s="39"/>
      <c r="GA38" s="39"/>
      <c r="GB38" s="39"/>
      <c r="GC38" s="39"/>
      <c r="GD38" s="39"/>
      <c r="GE38" s="39"/>
      <c r="GF38" s="39"/>
      <c r="GG38" s="39"/>
      <c r="GH38" s="39"/>
      <c r="GI38" s="39"/>
      <c r="GJ38" s="39"/>
      <c r="GK38" s="39"/>
      <c r="GL38" s="39"/>
      <c r="GM38" s="39"/>
      <c r="GN38" s="39"/>
      <c r="GO38" s="39"/>
      <c r="GP38" s="39"/>
      <c r="GQ38" s="39"/>
      <c r="GR38" s="39"/>
    </row>
    <row r="39" spans="2:200" ht="9" customHeight="1" thickTop="1" x14ac:dyDescent="0.25">
      <c r="C39" s="88"/>
      <c r="N39" s="52"/>
      <c r="O39" s="33"/>
      <c r="P39" s="5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89"/>
      <c r="BM39" s="89"/>
      <c r="BN39" s="89"/>
      <c r="BO39" s="89"/>
      <c r="BP39" s="89"/>
      <c r="BQ39" s="89"/>
      <c r="BR39" s="89"/>
      <c r="BS39" s="89"/>
      <c r="BT39" s="89"/>
      <c r="BU39" s="89"/>
      <c r="BV39" s="89"/>
      <c r="BW39" s="89"/>
      <c r="BX39" s="89"/>
      <c r="BY39" s="89"/>
      <c r="BZ39" s="89"/>
      <c r="CA39" s="89"/>
      <c r="CB39" s="89"/>
      <c r="CC39" s="89"/>
      <c r="CD39" s="89"/>
      <c r="CE39" s="89"/>
      <c r="CF39" s="89"/>
      <c r="CG39" s="89"/>
      <c r="CH39" s="89"/>
      <c r="CI39" s="89"/>
      <c r="CJ39" s="89"/>
      <c r="CK39" s="89"/>
      <c r="CL39" s="89"/>
      <c r="CM39" s="89"/>
      <c r="CN39" s="89"/>
      <c r="CO39" s="89"/>
      <c r="CP39" s="89"/>
      <c r="CQ39" s="89"/>
      <c r="CR39" s="89"/>
      <c r="CS39" s="89"/>
      <c r="CT39" s="89"/>
      <c r="CU39" s="89"/>
      <c r="CV39" s="89"/>
      <c r="CW39" s="89"/>
    </row>
    <row r="40" spans="2:200" x14ac:dyDescent="0.25">
      <c r="B40" s="53" t="s">
        <v>52</v>
      </c>
      <c r="C40" s="54" t="s">
        <v>24</v>
      </c>
      <c r="D40" s="55" t="str">
        <f>D$15</f>
        <v>Initial</v>
      </c>
      <c r="E40" s="55">
        <f t="shared" ref="E40:L40" si="51">E$15</f>
        <v>2019</v>
      </c>
      <c r="F40" s="55">
        <f t="shared" si="51"/>
        <v>2020</v>
      </c>
      <c r="G40" s="55">
        <f t="shared" si="51"/>
        <v>2021</v>
      </c>
      <c r="H40" s="55">
        <f t="shared" si="51"/>
        <v>2022</v>
      </c>
      <c r="I40" s="55">
        <f t="shared" si="51"/>
        <v>2023</v>
      </c>
      <c r="J40" s="55">
        <f t="shared" si="51"/>
        <v>2024</v>
      </c>
      <c r="K40" s="55">
        <f t="shared" si="51"/>
        <v>2025</v>
      </c>
      <c r="L40" s="55">
        <f t="shared" si="51"/>
        <v>2026</v>
      </c>
      <c r="N40" s="42"/>
      <c r="O40" s="103"/>
      <c r="P40" s="104"/>
      <c r="Q40" s="57" t="str">
        <f t="shared" ref="Q40:CB40" si="52">Q19</f>
        <v>Initial</v>
      </c>
      <c r="R40" s="57">
        <f t="shared" si="52"/>
        <v>43466</v>
      </c>
      <c r="S40" s="57">
        <f t="shared" si="52"/>
        <v>43497</v>
      </c>
      <c r="T40" s="57">
        <f t="shared" si="52"/>
        <v>43525</v>
      </c>
      <c r="U40" s="57">
        <f t="shared" si="52"/>
        <v>43556</v>
      </c>
      <c r="V40" s="57">
        <f t="shared" si="52"/>
        <v>43586</v>
      </c>
      <c r="W40" s="57">
        <f t="shared" si="52"/>
        <v>43617</v>
      </c>
      <c r="X40" s="57">
        <f t="shared" si="52"/>
        <v>43647</v>
      </c>
      <c r="Y40" s="57">
        <f t="shared" si="52"/>
        <v>43678</v>
      </c>
      <c r="Z40" s="57">
        <f t="shared" si="52"/>
        <v>43709</v>
      </c>
      <c r="AA40" s="57">
        <f t="shared" si="52"/>
        <v>43739</v>
      </c>
      <c r="AB40" s="57">
        <f t="shared" si="52"/>
        <v>43770</v>
      </c>
      <c r="AC40" s="57">
        <f t="shared" si="52"/>
        <v>43800</v>
      </c>
      <c r="AD40" s="57">
        <f t="shared" si="52"/>
        <v>43831</v>
      </c>
      <c r="AE40" s="57">
        <f t="shared" si="52"/>
        <v>43862</v>
      </c>
      <c r="AF40" s="57">
        <f t="shared" si="52"/>
        <v>43891</v>
      </c>
      <c r="AG40" s="57">
        <f t="shared" si="52"/>
        <v>43922</v>
      </c>
      <c r="AH40" s="57">
        <f t="shared" si="52"/>
        <v>43952</v>
      </c>
      <c r="AI40" s="57">
        <f t="shared" si="52"/>
        <v>43983</v>
      </c>
      <c r="AJ40" s="57">
        <f t="shared" si="52"/>
        <v>44013</v>
      </c>
      <c r="AK40" s="57">
        <f t="shared" si="52"/>
        <v>44044</v>
      </c>
      <c r="AL40" s="57">
        <f t="shared" si="52"/>
        <v>44075</v>
      </c>
      <c r="AM40" s="57">
        <f t="shared" si="52"/>
        <v>44105</v>
      </c>
      <c r="AN40" s="57">
        <f t="shared" si="52"/>
        <v>44136</v>
      </c>
      <c r="AO40" s="57">
        <f t="shared" si="52"/>
        <v>44166</v>
      </c>
      <c r="AP40" s="57">
        <f t="shared" si="52"/>
        <v>44197</v>
      </c>
      <c r="AQ40" s="57">
        <f t="shared" si="52"/>
        <v>44228</v>
      </c>
      <c r="AR40" s="57">
        <f t="shared" si="52"/>
        <v>44256</v>
      </c>
      <c r="AS40" s="57">
        <f t="shared" si="52"/>
        <v>44287</v>
      </c>
      <c r="AT40" s="57">
        <f t="shared" si="52"/>
        <v>44317</v>
      </c>
      <c r="AU40" s="57">
        <f t="shared" si="52"/>
        <v>44348</v>
      </c>
      <c r="AV40" s="57">
        <f t="shared" si="52"/>
        <v>44378</v>
      </c>
      <c r="AW40" s="57">
        <f t="shared" si="52"/>
        <v>44409</v>
      </c>
      <c r="AX40" s="57">
        <f t="shared" si="52"/>
        <v>44440</v>
      </c>
      <c r="AY40" s="57">
        <f t="shared" si="52"/>
        <v>44470</v>
      </c>
      <c r="AZ40" s="57">
        <f t="shared" si="52"/>
        <v>44501</v>
      </c>
      <c r="BA40" s="57">
        <f t="shared" si="52"/>
        <v>44531</v>
      </c>
      <c r="BB40" s="57">
        <f t="shared" si="52"/>
        <v>44562</v>
      </c>
      <c r="BC40" s="57">
        <f t="shared" si="52"/>
        <v>44593</v>
      </c>
      <c r="BD40" s="57">
        <f t="shared" si="52"/>
        <v>44621</v>
      </c>
      <c r="BE40" s="57">
        <f t="shared" si="52"/>
        <v>44652</v>
      </c>
      <c r="BF40" s="57">
        <f t="shared" si="52"/>
        <v>44682</v>
      </c>
      <c r="BG40" s="57">
        <f t="shared" si="52"/>
        <v>44713</v>
      </c>
      <c r="BH40" s="57">
        <f t="shared" si="52"/>
        <v>44743</v>
      </c>
      <c r="BI40" s="57">
        <f t="shared" si="52"/>
        <v>44774</v>
      </c>
      <c r="BJ40" s="57">
        <f t="shared" si="52"/>
        <v>44805</v>
      </c>
      <c r="BK40" s="57">
        <f t="shared" si="52"/>
        <v>44835</v>
      </c>
      <c r="BL40" s="57">
        <f t="shared" si="52"/>
        <v>44866</v>
      </c>
      <c r="BM40" s="57">
        <f t="shared" si="52"/>
        <v>44896</v>
      </c>
      <c r="BN40" s="57">
        <f t="shared" si="52"/>
        <v>44927</v>
      </c>
      <c r="BO40" s="57">
        <f t="shared" si="52"/>
        <v>44958</v>
      </c>
      <c r="BP40" s="57">
        <f t="shared" si="52"/>
        <v>44986</v>
      </c>
      <c r="BQ40" s="57">
        <f t="shared" si="52"/>
        <v>45017</v>
      </c>
      <c r="BR40" s="57">
        <f t="shared" si="52"/>
        <v>45047</v>
      </c>
      <c r="BS40" s="57">
        <f t="shared" si="52"/>
        <v>45078</v>
      </c>
      <c r="BT40" s="57">
        <f t="shared" si="52"/>
        <v>45108</v>
      </c>
      <c r="BU40" s="57">
        <f t="shared" si="52"/>
        <v>45139</v>
      </c>
      <c r="BV40" s="57">
        <f t="shared" si="52"/>
        <v>45170</v>
      </c>
      <c r="BW40" s="57">
        <f t="shared" si="52"/>
        <v>45200</v>
      </c>
      <c r="BX40" s="57">
        <f t="shared" si="52"/>
        <v>45231</v>
      </c>
      <c r="BY40" s="57">
        <f t="shared" si="52"/>
        <v>45261</v>
      </c>
      <c r="BZ40" s="57">
        <f t="shared" si="52"/>
        <v>45292</v>
      </c>
      <c r="CA40" s="57">
        <f t="shared" si="52"/>
        <v>45323</v>
      </c>
      <c r="CB40" s="57">
        <f t="shared" si="52"/>
        <v>45352</v>
      </c>
      <c r="CC40" s="57">
        <f t="shared" ref="CC40:CW40" si="53">CC19</f>
        <v>45383</v>
      </c>
      <c r="CD40" s="57">
        <f t="shared" si="53"/>
        <v>45413</v>
      </c>
      <c r="CE40" s="57">
        <f t="shared" si="53"/>
        <v>45444</v>
      </c>
      <c r="CF40" s="57">
        <f t="shared" si="53"/>
        <v>45474</v>
      </c>
      <c r="CG40" s="57">
        <f t="shared" si="53"/>
        <v>45505</v>
      </c>
      <c r="CH40" s="57">
        <f t="shared" si="53"/>
        <v>45536</v>
      </c>
      <c r="CI40" s="57">
        <f t="shared" si="53"/>
        <v>45566</v>
      </c>
      <c r="CJ40" s="57">
        <f t="shared" si="53"/>
        <v>45597</v>
      </c>
      <c r="CK40" s="57">
        <f t="shared" si="53"/>
        <v>45627</v>
      </c>
      <c r="CL40" s="57">
        <f t="shared" si="53"/>
        <v>45658</v>
      </c>
      <c r="CM40" s="57">
        <f t="shared" si="53"/>
        <v>45689</v>
      </c>
      <c r="CN40" s="57">
        <f t="shared" si="53"/>
        <v>45717</v>
      </c>
      <c r="CO40" s="57">
        <f t="shared" si="53"/>
        <v>45748</v>
      </c>
      <c r="CP40" s="57">
        <f t="shared" si="53"/>
        <v>45778</v>
      </c>
      <c r="CQ40" s="57">
        <f t="shared" si="53"/>
        <v>45809</v>
      </c>
      <c r="CR40" s="57">
        <f t="shared" si="53"/>
        <v>45839</v>
      </c>
      <c r="CS40" s="57">
        <f t="shared" si="53"/>
        <v>45870</v>
      </c>
      <c r="CT40" s="57">
        <f t="shared" si="53"/>
        <v>45901</v>
      </c>
      <c r="CU40" s="57">
        <f t="shared" si="53"/>
        <v>45931</v>
      </c>
      <c r="CV40" s="57">
        <f t="shared" si="53"/>
        <v>45962</v>
      </c>
      <c r="CW40" s="57">
        <f t="shared" si="53"/>
        <v>45992</v>
      </c>
      <c r="CX40" s="39"/>
      <c r="CY40" s="39"/>
      <c r="CZ40" s="39"/>
      <c r="DA40" s="39"/>
      <c r="DB40" s="39"/>
      <c r="DC40" s="39"/>
      <c r="DD40" s="39"/>
      <c r="DE40" s="39"/>
      <c r="DF40" s="39"/>
      <c r="DG40" s="39"/>
      <c r="DH40" s="39"/>
      <c r="DI40" s="39"/>
      <c r="DJ40" s="39"/>
      <c r="DK40" s="39"/>
      <c r="DL40" s="39"/>
      <c r="DM40" s="39"/>
      <c r="DN40" s="39"/>
      <c r="DO40" s="39"/>
      <c r="DP40" s="39"/>
      <c r="DQ40" s="39"/>
      <c r="DR40" s="39"/>
      <c r="DS40" s="39"/>
      <c r="DT40" s="39"/>
      <c r="DU40" s="39"/>
      <c r="DV40" s="39"/>
      <c r="DW40" s="39"/>
      <c r="DX40" s="39"/>
      <c r="DY40" s="39"/>
      <c r="DZ40" s="39"/>
      <c r="EA40" s="39"/>
      <c r="EB40" s="39"/>
      <c r="EC40" s="39"/>
      <c r="ED40" s="39"/>
      <c r="EE40" s="39"/>
      <c r="EF40" s="39"/>
      <c r="EG40" s="39"/>
      <c r="EH40" s="39"/>
      <c r="EI40" s="39"/>
      <c r="EJ40" s="39"/>
      <c r="EK40" s="39"/>
      <c r="EL40" s="39"/>
      <c r="EM40" s="39"/>
      <c r="EN40" s="39"/>
      <c r="EO40" s="39"/>
      <c r="EP40" s="39"/>
      <c r="EQ40" s="39"/>
      <c r="ER40" s="39"/>
      <c r="ES40" s="39"/>
      <c r="ET40" s="39"/>
      <c r="EU40" s="39"/>
      <c r="EV40" s="39"/>
      <c r="EW40" s="39"/>
      <c r="EX40" s="39"/>
      <c r="EY40" s="39"/>
      <c r="EZ40" s="39"/>
      <c r="FA40" s="39"/>
      <c r="FB40" s="39"/>
      <c r="FC40" s="39"/>
      <c r="FD40" s="39"/>
      <c r="FE40" s="39"/>
      <c r="FF40" s="39"/>
      <c r="FG40" s="39"/>
      <c r="FH40" s="39"/>
      <c r="FI40" s="39"/>
      <c r="FJ40" s="39"/>
      <c r="FK40" s="39"/>
      <c r="FL40" s="39"/>
      <c r="FM40" s="39"/>
      <c r="FN40" s="39"/>
      <c r="FO40" s="39"/>
      <c r="FP40" s="39"/>
      <c r="FQ40" s="39"/>
      <c r="FR40" s="39"/>
      <c r="FS40" s="39"/>
      <c r="FT40" s="39"/>
      <c r="FU40" s="39"/>
      <c r="FV40" s="39"/>
      <c r="FW40" s="39"/>
      <c r="FX40" s="39"/>
      <c r="FY40" s="39"/>
      <c r="FZ40" s="39"/>
      <c r="GA40" s="39"/>
      <c r="GB40" s="39"/>
      <c r="GC40" s="39"/>
      <c r="GD40" s="39"/>
      <c r="GE40" s="39"/>
      <c r="GF40" s="39"/>
      <c r="GG40" s="39"/>
      <c r="GH40" s="39"/>
      <c r="GI40" s="39"/>
      <c r="GJ40" s="39"/>
      <c r="GK40" s="39"/>
      <c r="GL40" s="39"/>
      <c r="GM40" s="39"/>
      <c r="GN40" s="39"/>
      <c r="GO40" s="39"/>
      <c r="GP40" s="39"/>
      <c r="GQ40" s="39"/>
      <c r="GR40" s="39"/>
    </row>
    <row r="41" spans="2:200" x14ac:dyDescent="0.25">
      <c r="B41" s="58" t="s">
        <v>34</v>
      </c>
      <c r="C41" s="105"/>
      <c r="D41" s="58"/>
      <c r="E41" s="60">
        <f t="shared" ref="E41:L41" si="54">D44</f>
        <v>8000000</v>
      </c>
      <c r="F41" s="60">
        <f t="shared" si="54"/>
        <v>14720000</v>
      </c>
      <c r="G41" s="60">
        <f t="shared" si="54"/>
        <v>0</v>
      </c>
      <c r="H41" s="60">
        <f t="shared" si="54"/>
        <v>0</v>
      </c>
      <c r="I41" s="60">
        <f t="shared" si="54"/>
        <v>0</v>
      </c>
      <c r="J41" s="60">
        <f t="shared" si="54"/>
        <v>0</v>
      </c>
      <c r="K41" s="60">
        <f t="shared" si="54"/>
        <v>0</v>
      </c>
      <c r="L41" s="60">
        <f t="shared" si="54"/>
        <v>0</v>
      </c>
      <c r="N41" s="48"/>
      <c r="O41" s="62"/>
      <c r="P41" s="106"/>
      <c r="Q41" s="39"/>
      <c r="R41" s="60">
        <f>Q44</f>
        <v>8000000</v>
      </c>
      <c r="S41" s="60">
        <f t="shared" ref="S41:CD41" si="55">R44</f>
        <v>8800000</v>
      </c>
      <c r="T41" s="60">
        <f t="shared" si="55"/>
        <v>9600000</v>
      </c>
      <c r="U41" s="60">
        <f t="shared" si="55"/>
        <v>10400000</v>
      </c>
      <c r="V41" s="60">
        <f t="shared" si="55"/>
        <v>11200000</v>
      </c>
      <c r="W41" s="60">
        <f t="shared" si="55"/>
        <v>12000000</v>
      </c>
      <c r="X41" s="60">
        <f t="shared" si="55"/>
        <v>12800000</v>
      </c>
      <c r="Y41" s="60">
        <f t="shared" si="55"/>
        <v>13600000</v>
      </c>
      <c r="Z41" s="60">
        <f t="shared" si="55"/>
        <v>14400000</v>
      </c>
      <c r="AA41" s="60">
        <f t="shared" si="55"/>
        <v>15200000</v>
      </c>
      <c r="AB41" s="60">
        <f t="shared" si="55"/>
        <v>15040000</v>
      </c>
      <c r="AC41" s="60">
        <f t="shared" si="55"/>
        <v>14880000</v>
      </c>
      <c r="AD41" s="60">
        <f t="shared" si="55"/>
        <v>14720000</v>
      </c>
      <c r="AE41" s="60">
        <f t="shared" si="55"/>
        <v>14560000</v>
      </c>
      <c r="AF41" s="60">
        <f t="shared" si="55"/>
        <v>14400000</v>
      </c>
      <c r="AG41" s="60">
        <f t="shared" si="55"/>
        <v>14240000</v>
      </c>
      <c r="AH41" s="60">
        <f t="shared" si="55"/>
        <v>14080000</v>
      </c>
      <c r="AI41" s="60">
        <f t="shared" si="55"/>
        <v>14080000</v>
      </c>
      <c r="AJ41" s="60">
        <f t="shared" si="55"/>
        <v>0</v>
      </c>
      <c r="AK41" s="60">
        <f t="shared" si="55"/>
        <v>0</v>
      </c>
      <c r="AL41" s="60">
        <f t="shared" si="55"/>
        <v>0</v>
      </c>
      <c r="AM41" s="60">
        <f t="shared" si="55"/>
        <v>0</v>
      </c>
      <c r="AN41" s="60">
        <f t="shared" si="55"/>
        <v>0</v>
      </c>
      <c r="AO41" s="60">
        <f t="shared" si="55"/>
        <v>0</v>
      </c>
      <c r="AP41" s="60">
        <f t="shared" si="55"/>
        <v>0</v>
      </c>
      <c r="AQ41" s="60">
        <f t="shared" si="55"/>
        <v>0</v>
      </c>
      <c r="AR41" s="60">
        <f t="shared" si="55"/>
        <v>0</v>
      </c>
      <c r="AS41" s="60">
        <f t="shared" si="55"/>
        <v>0</v>
      </c>
      <c r="AT41" s="60">
        <f t="shared" si="55"/>
        <v>0</v>
      </c>
      <c r="AU41" s="60">
        <f t="shared" si="55"/>
        <v>0</v>
      </c>
      <c r="AV41" s="60">
        <f t="shared" si="55"/>
        <v>0</v>
      </c>
      <c r="AW41" s="60">
        <f t="shared" si="55"/>
        <v>0</v>
      </c>
      <c r="AX41" s="60">
        <f t="shared" si="55"/>
        <v>0</v>
      </c>
      <c r="AY41" s="60">
        <f t="shared" si="55"/>
        <v>0</v>
      </c>
      <c r="AZ41" s="60">
        <f t="shared" si="55"/>
        <v>0</v>
      </c>
      <c r="BA41" s="60">
        <f t="shared" si="55"/>
        <v>0</v>
      </c>
      <c r="BB41" s="60">
        <f t="shared" si="55"/>
        <v>0</v>
      </c>
      <c r="BC41" s="60">
        <f t="shared" si="55"/>
        <v>0</v>
      </c>
      <c r="BD41" s="60">
        <f t="shared" si="55"/>
        <v>0</v>
      </c>
      <c r="BE41" s="60">
        <f t="shared" si="55"/>
        <v>0</v>
      </c>
      <c r="BF41" s="60">
        <f t="shared" si="55"/>
        <v>0</v>
      </c>
      <c r="BG41" s="60">
        <f t="shared" si="55"/>
        <v>0</v>
      </c>
      <c r="BH41" s="60">
        <f t="shared" si="55"/>
        <v>0</v>
      </c>
      <c r="BI41" s="60">
        <f t="shared" si="55"/>
        <v>0</v>
      </c>
      <c r="BJ41" s="60">
        <f t="shared" si="55"/>
        <v>0</v>
      </c>
      <c r="BK41" s="60">
        <f t="shared" si="55"/>
        <v>0</v>
      </c>
      <c r="BL41" s="60">
        <f t="shared" si="55"/>
        <v>0</v>
      </c>
      <c r="BM41" s="60">
        <f t="shared" si="55"/>
        <v>0</v>
      </c>
      <c r="BN41" s="60">
        <f t="shared" si="55"/>
        <v>0</v>
      </c>
      <c r="BO41" s="60">
        <f t="shared" si="55"/>
        <v>0</v>
      </c>
      <c r="BP41" s="60">
        <f t="shared" si="55"/>
        <v>0</v>
      </c>
      <c r="BQ41" s="60">
        <f t="shared" si="55"/>
        <v>0</v>
      </c>
      <c r="BR41" s="60">
        <f t="shared" si="55"/>
        <v>0</v>
      </c>
      <c r="BS41" s="60">
        <f t="shared" si="55"/>
        <v>0</v>
      </c>
      <c r="BT41" s="60">
        <f t="shared" si="55"/>
        <v>0</v>
      </c>
      <c r="BU41" s="60">
        <f t="shared" si="55"/>
        <v>0</v>
      </c>
      <c r="BV41" s="60">
        <f t="shared" si="55"/>
        <v>0</v>
      </c>
      <c r="BW41" s="60">
        <f t="shared" si="55"/>
        <v>0</v>
      </c>
      <c r="BX41" s="60">
        <f t="shared" si="55"/>
        <v>0</v>
      </c>
      <c r="BY41" s="60">
        <f t="shared" si="55"/>
        <v>0</v>
      </c>
      <c r="BZ41" s="60">
        <f t="shared" si="55"/>
        <v>0</v>
      </c>
      <c r="CA41" s="60">
        <f t="shared" si="55"/>
        <v>0</v>
      </c>
      <c r="CB41" s="60">
        <f t="shared" si="55"/>
        <v>0</v>
      </c>
      <c r="CC41" s="60">
        <f t="shared" si="55"/>
        <v>0</v>
      </c>
      <c r="CD41" s="60">
        <f t="shared" si="55"/>
        <v>0</v>
      </c>
      <c r="CE41" s="60">
        <f t="shared" ref="CE41:CW41" si="56">CD44</f>
        <v>0</v>
      </c>
      <c r="CF41" s="60">
        <f t="shared" si="56"/>
        <v>0</v>
      </c>
      <c r="CG41" s="60">
        <f t="shared" si="56"/>
        <v>0</v>
      </c>
      <c r="CH41" s="60">
        <f t="shared" si="56"/>
        <v>0</v>
      </c>
      <c r="CI41" s="60">
        <f t="shared" si="56"/>
        <v>0</v>
      </c>
      <c r="CJ41" s="60">
        <f t="shared" si="56"/>
        <v>0</v>
      </c>
      <c r="CK41" s="60">
        <f t="shared" si="56"/>
        <v>0</v>
      </c>
      <c r="CL41" s="60">
        <f t="shared" si="56"/>
        <v>0</v>
      </c>
      <c r="CM41" s="60">
        <f t="shared" si="56"/>
        <v>0</v>
      </c>
      <c r="CN41" s="60">
        <f t="shared" si="56"/>
        <v>0</v>
      </c>
      <c r="CO41" s="60">
        <f t="shared" si="56"/>
        <v>0</v>
      </c>
      <c r="CP41" s="60">
        <f t="shared" si="56"/>
        <v>0</v>
      </c>
      <c r="CQ41" s="60">
        <f t="shared" si="56"/>
        <v>0</v>
      </c>
      <c r="CR41" s="60">
        <f t="shared" si="56"/>
        <v>0</v>
      </c>
      <c r="CS41" s="60">
        <f t="shared" si="56"/>
        <v>0</v>
      </c>
      <c r="CT41" s="60">
        <f t="shared" si="56"/>
        <v>0</v>
      </c>
      <c r="CU41" s="60">
        <f t="shared" si="56"/>
        <v>0</v>
      </c>
      <c r="CV41" s="60">
        <f t="shared" si="56"/>
        <v>0</v>
      </c>
      <c r="CW41" s="60">
        <f t="shared" si="56"/>
        <v>0</v>
      </c>
      <c r="CX41" s="39"/>
      <c r="CY41" s="39"/>
      <c r="CZ41" s="39"/>
      <c r="DA41" s="39"/>
      <c r="DB41" s="39"/>
      <c r="DC41" s="39"/>
      <c r="DD41" s="39"/>
      <c r="DE41" s="39"/>
      <c r="DF41" s="39"/>
      <c r="DG41" s="39"/>
      <c r="DH41" s="39"/>
      <c r="DI41" s="39"/>
      <c r="DJ41" s="39"/>
      <c r="DK41" s="39"/>
      <c r="DL41" s="39"/>
      <c r="DM41" s="39"/>
      <c r="DN41" s="39"/>
      <c r="DO41" s="39"/>
      <c r="DP41" s="39"/>
      <c r="DQ41" s="39"/>
      <c r="DR41" s="39"/>
      <c r="DS41" s="39"/>
      <c r="DT41" s="39"/>
      <c r="DU41" s="39"/>
      <c r="DV41" s="39"/>
      <c r="DW41" s="39"/>
      <c r="DX41" s="39"/>
      <c r="DY41" s="39"/>
      <c r="DZ41" s="39"/>
      <c r="EA41" s="39"/>
      <c r="EB41" s="39"/>
      <c r="EC41" s="39"/>
      <c r="ED41" s="39"/>
      <c r="EE41" s="39"/>
      <c r="EF41" s="39"/>
      <c r="EG41" s="39"/>
      <c r="EH41" s="39"/>
      <c r="EI41" s="39"/>
      <c r="EJ41" s="39"/>
      <c r="EK41" s="39"/>
      <c r="EL41" s="39"/>
      <c r="EM41" s="39"/>
      <c r="EN41" s="39"/>
      <c r="EO41" s="39"/>
      <c r="EP41" s="39"/>
      <c r="EQ41" s="39"/>
      <c r="ER41" s="39"/>
      <c r="ES41" s="39"/>
      <c r="ET41" s="39"/>
      <c r="EU41" s="39"/>
      <c r="EV41" s="39"/>
      <c r="EW41" s="39"/>
      <c r="EX41" s="39"/>
      <c r="EY41" s="39"/>
      <c r="EZ41" s="39"/>
      <c r="FA41" s="39"/>
      <c r="FB41" s="39"/>
      <c r="FC41" s="39"/>
      <c r="FD41" s="39"/>
      <c r="FE41" s="39"/>
      <c r="FF41" s="39"/>
      <c r="FG41" s="39"/>
      <c r="FH41" s="39"/>
      <c r="FI41" s="39"/>
      <c r="FJ41" s="39"/>
      <c r="FK41" s="39"/>
      <c r="FL41" s="39"/>
      <c r="FM41" s="39"/>
      <c r="FN41" s="39"/>
      <c r="FO41" s="39"/>
      <c r="FP41" s="39"/>
      <c r="FQ41" s="39"/>
      <c r="FR41" s="39"/>
      <c r="FS41" s="39"/>
      <c r="FT41" s="39"/>
      <c r="FU41" s="39"/>
      <c r="FV41" s="39"/>
      <c r="FW41" s="39"/>
      <c r="FX41" s="39"/>
      <c r="FY41" s="39"/>
      <c r="FZ41" s="39"/>
      <c r="GA41" s="39"/>
      <c r="GB41" s="39"/>
      <c r="GC41" s="39"/>
      <c r="GD41" s="39"/>
      <c r="GE41" s="39"/>
      <c r="GF41" s="39"/>
      <c r="GG41" s="39"/>
      <c r="GH41" s="39"/>
      <c r="GI41" s="39"/>
      <c r="GJ41" s="39"/>
      <c r="GK41" s="39"/>
      <c r="GL41" s="39"/>
      <c r="GM41" s="39"/>
      <c r="GN41" s="39"/>
      <c r="GO41" s="39"/>
      <c r="GP41" s="39"/>
      <c r="GQ41" s="39"/>
      <c r="GR41" s="39"/>
    </row>
    <row r="42" spans="2:200" x14ac:dyDescent="0.25">
      <c r="B42" s="70" t="s">
        <v>53</v>
      </c>
      <c r="C42" s="67">
        <f>$D$6</f>
        <v>0.8</v>
      </c>
      <c r="D42" s="107">
        <f t="shared" ref="D42:L43" si="57">SUMIF($Q$15:$CW$15,D$19,$Q42:$CW42)</f>
        <v>8000000</v>
      </c>
      <c r="E42" s="107">
        <f t="shared" si="57"/>
        <v>7200000</v>
      </c>
      <c r="F42" s="107">
        <f t="shared" si="57"/>
        <v>0</v>
      </c>
      <c r="G42" s="107">
        <f t="shared" si="57"/>
        <v>0</v>
      </c>
      <c r="H42" s="107">
        <f t="shared" si="57"/>
        <v>0</v>
      </c>
      <c r="I42" s="107">
        <f t="shared" si="57"/>
        <v>0</v>
      </c>
      <c r="J42" s="107">
        <f t="shared" si="57"/>
        <v>0</v>
      </c>
      <c r="K42" s="107">
        <f t="shared" si="57"/>
        <v>0</v>
      </c>
      <c r="L42" s="107">
        <f t="shared" si="57"/>
        <v>0</v>
      </c>
      <c r="O42" s="62"/>
      <c r="P42" s="106"/>
      <c r="Q42" s="107">
        <f t="shared" ref="Q42:CB42" si="58">-MIN(Q$38*$C42,0)</f>
        <v>8000000</v>
      </c>
      <c r="R42" s="107">
        <f t="shared" si="58"/>
        <v>800000</v>
      </c>
      <c r="S42" s="107">
        <f t="shared" si="58"/>
        <v>800000</v>
      </c>
      <c r="T42" s="107">
        <f t="shared" si="58"/>
        <v>800000</v>
      </c>
      <c r="U42" s="107">
        <f t="shared" si="58"/>
        <v>800000</v>
      </c>
      <c r="V42" s="107">
        <f t="shared" si="58"/>
        <v>800000</v>
      </c>
      <c r="W42" s="107">
        <f t="shared" si="58"/>
        <v>800000</v>
      </c>
      <c r="X42" s="107">
        <f t="shared" si="58"/>
        <v>800000</v>
      </c>
      <c r="Y42" s="107">
        <f t="shared" si="58"/>
        <v>800000</v>
      </c>
      <c r="Z42" s="107">
        <f t="shared" si="58"/>
        <v>800000</v>
      </c>
      <c r="AA42" s="107">
        <f t="shared" si="58"/>
        <v>0</v>
      </c>
      <c r="AB42" s="107">
        <f t="shared" si="58"/>
        <v>0</v>
      </c>
      <c r="AC42" s="107">
        <f t="shared" si="58"/>
        <v>0</v>
      </c>
      <c r="AD42" s="107">
        <f t="shared" si="58"/>
        <v>0</v>
      </c>
      <c r="AE42" s="107">
        <f t="shared" si="58"/>
        <v>0</v>
      </c>
      <c r="AF42" s="107">
        <f t="shared" si="58"/>
        <v>0</v>
      </c>
      <c r="AG42" s="107">
        <f t="shared" si="58"/>
        <v>0</v>
      </c>
      <c r="AH42" s="107">
        <f t="shared" si="58"/>
        <v>0</v>
      </c>
      <c r="AI42" s="107">
        <f t="shared" si="58"/>
        <v>0</v>
      </c>
      <c r="AJ42" s="107">
        <f t="shared" si="58"/>
        <v>0</v>
      </c>
      <c r="AK42" s="107">
        <f t="shared" si="58"/>
        <v>0</v>
      </c>
      <c r="AL42" s="107">
        <f t="shared" si="58"/>
        <v>0</v>
      </c>
      <c r="AM42" s="107">
        <f t="shared" si="58"/>
        <v>0</v>
      </c>
      <c r="AN42" s="107">
        <f t="shared" si="58"/>
        <v>0</v>
      </c>
      <c r="AO42" s="107">
        <f t="shared" si="58"/>
        <v>0</v>
      </c>
      <c r="AP42" s="107">
        <f t="shared" si="58"/>
        <v>0</v>
      </c>
      <c r="AQ42" s="107">
        <f t="shared" si="58"/>
        <v>0</v>
      </c>
      <c r="AR42" s="107">
        <f t="shared" si="58"/>
        <v>0</v>
      </c>
      <c r="AS42" s="107">
        <f t="shared" si="58"/>
        <v>0</v>
      </c>
      <c r="AT42" s="107">
        <f t="shared" si="58"/>
        <v>0</v>
      </c>
      <c r="AU42" s="107">
        <f t="shared" si="58"/>
        <v>0</v>
      </c>
      <c r="AV42" s="107">
        <f t="shared" si="58"/>
        <v>0</v>
      </c>
      <c r="AW42" s="107">
        <f t="shared" si="58"/>
        <v>0</v>
      </c>
      <c r="AX42" s="107">
        <f t="shared" si="58"/>
        <v>0</v>
      </c>
      <c r="AY42" s="107">
        <f t="shared" si="58"/>
        <v>0</v>
      </c>
      <c r="AZ42" s="107">
        <f t="shared" si="58"/>
        <v>0</v>
      </c>
      <c r="BA42" s="107">
        <f t="shared" si="58"/>
        <v>0</v>
      </c>
      <c r="BB42" s="107">
        <f t="shared" si="58"/>
        <v>0</v>
      </c>
      <c r="BC42" s="107">
        <f t="shared" si="58"/>
        <v>0</v>
      </c>
      <c r="BD42" s="107">
        <f t="shared" si="58"/>
        <v>0</v>
      </c>
      <c r="BE42" s="107">
        <f t="shared" si="58"/>
        <v>0</v>
      </c>
      <c r="BF42" s="107">
        <f t="shared" si="58"/>
        <v>0</v>
      </c>
      <c r="BG42" s="107">
        <f t="shared" si="58"/>
        <v>0</v>
      </c>
      <c r="BH42" s="107">
        <f t="shared" si="58"/>
        <v>0</v>
      </c>
      <c r="BI42" s="107">
        <f t="shared" si="58"/>
        <v>0</v>
      </c>
      <c r="BJ42" s="107">
        <f t="shared" si="58"/>
        <v>0</v>
      </c>
      <c r="BK42" s="107">
        <f t="shared" si="58"/>
        <v>0</v>
      </c>
      <c r="BL42" s="107">
        <f t="shared" si="58"/>
        <v>0</v>
      </c>
      <c r="BM42" s="107">
        <f t="shared" si="58"/>
        <v>0</v>
      </c>
      <c r="BN42" s="107">
        <f t="shared" si="58"/>
        <v>0</v>
      </c>
      <c r="BO42" s="107">
        <f t="shared" si="58"/>
        <v>0</v>
      </c>
      <c r="BP42" s="107">
        <f t="shared" si="58"/>
        <v>0</v>
      </c>
      <c r="BQ42" s="107">
        <f t="shared" si="58"/>
        <v>0</v>
      </c>
      <c r="BR42" s="107">
        <f t="shared" si="58"/>
        <v>0</v>
      </c>
      <c r="BS42" s="107">
        <f t="shared" si="58"/>
        <v>0</v>
      </c>
      <c r="BT42" s="107">
        <f t="shared" si="58"/>
        <v>0</v>
      </c>
      <c r="BU42" s="107">
        <f t="shared" si="58"/>
        <v>0</v>
      </c>
      <c r="BV42" s="107">
        <f t="shared" si="58"/>
        <v>0</v>
      </c>
      <c r="BW42" s="107">
        <f t="shared" si="58"/>
        <v>0</v>
      </c>
      <c r="BX42" s="107">
        <f t="shared" si="58"/>
        <v>0</v>
      </c>
      <c r="BY42" s="107">
        <f t="shared" si="58"/>
        <v>0</v>
      </c>
      <c r="BZ42" s="107">
        <f t="shared" si="58"/>
        <v>0</v>
      </c>
      <c r="CA42" s="107">
        <f t="shared" si="58"/>
        <v>0</v>
      </c>
      <c r="CB42" s="107">
        <f t="shared" si="58"/>
        <v>0</v>
      </c>
      <c r="CC42" s="107">
        <f t="shared" ref="CC42:CW42" si="59">-MIN(CC$38*$C42,0)</f>
        <v>0</v>
      </c>
      <c r="CD42" s="107">
        <f t="shared" si="59"/>
        <v>0</v>
      </c>
      <c r="CE42" s="107">
        <f t="shared" si="59"/>
        <v>0</v>
      </c>
      <c r="CF42" s="107">
        <f t="shared" si="59"/>
        <v>0</v>
      </c>
      <c r="CG42" s="107">
        <f t="shared" si="59"/>
        <v>0</v>
      </c>
      <c r="CH42" s="107">
        <f t="shared" si="59"/>
        <v>0</v>
      </c>
      <c r="CI42" s="107">
        <f t="shared" si="59"/>
        <v>0</v>
      </c>
      <c r="CJ42" s="107">
        <f t="shared" si="59"/>
        <v>0</v>
      </c>
      <c r="CK42" s="107">
        <f t="shared" si="59"/>
        <v>0</v>
      </c>
      <c r="CL42" s="107">
        <f t="shared" si="59"/>
        <v>0</v>
      </c>
      <c r="CM42" s="107">
        <f t="shared" si="59"/>
        <v>0</v>
      </c>
      <c r="CN42" s="107">
        <f t="shared" si="59"/>
        <v>0</v>
      </c>
      <c r="CO42" s="107">
        <f t="shared" si="59"/>
        <v>0</v>
      </c>
      <c r="CP42" s="107">
        <f t="shared" si="59"/>
        <v>0</v>
      </c>
      <c r="CQ42" s="107">
        <f t="shared" si="59"/>
        <v>0</v>
      </c>
      <c r="CR42" s="107">
        <f t="shared" si="59"/>
        <v>0</v>
      </c>
      <c r="CS42" s="107">
        <f t="shared" si="59"/>
        <v>0</v>
      </c>
      <c r="CT42" s="107">
        <f t="shared" si="59"/>
        <v>0</v>
      </c>
      <c r="CU42" s="107">
        <f t="shared" si="59"/>
        <v>0</v>
      </c>
      <c r="CV42" s="107">
        <f t="shared" si="59"/>
        <v>0</v>
      </c>
      <c r="CW42" s="107">
        <f t="shared" si="59"/>
        <v>0</v>
      </c>
      <c r="CX42" s="39"/>
      <c r="CY42" s="39"/>
      <c r="CZ42" s="39"/>
      <c r="DA42" s="39"/>
      <c r="DB42" s="39"/>
      <c r="DC42" s="39"/>
      <c r="DD42" s="39"/>
      <c r="DE42" s="39"/>
      <c r="DF42" s="39"/>
      <c r="DG42" s="39"/>
      <c r="DH42" s="39"/>
      <c r="DI42" s="39"/>
      <c r="DJ42" s="39"/>
      <c r="DK42" s="39"/>
      <c r="DL42" s="39"/>
      <c r="DM42" s="39"/>
      <c r="DN42" s="39"/>
      <c r="DO42" s="39"/>
      <c r="DP42" s="39"/>
      <c r="DQ42" s="39"/>
      <c r="DR42" s="39"/>
      <c r="DS42" s="39"/>
      <c r="DT42" s="39"/>
      <c r="DU42" s="39"/>
      <c r="DV42" s="39"/>
      <c r="DW42" s="39"/>
      <c r="DX42" s="39"/>
      <c r="DY42" s="39"/>
      <c r="DZ42" s="39"/>
      <c r="EA42" s="39"/>
      <c r="EB42" s="39"/>
      <c r="EC42" s="39"/>
      <c r="ED42" s="39"/>
      <c r="EE42" s="39"/>
      <c r="EF42" s="39"/>
      <c r="EG42" s="39"/>
      <c r="EH42" s="39"/>
      <c r="EI42" s="39"/>
      <c r="EJ42" s="39"/>
      <c r="EK42" s="39"/>
      <c r="EL42" s="39"/>
      <c r="EM42" s="39"/>
      <c r="EN42" s="39"/>
      <c r="EO42" s="39"/>
      <c r="EP42" s="39"/>
      <c r="EQ42" s="39"/>
      <c r="ER42" s="39"/>
      <c r="ES42" s="39"/>
      <c r="ET42" s="39"/>
      <c r="EU42" s="39"/>
      <c r="EV42" s="39"/>
      <c r="EW42" s="39"/>
      <c r="EX42" s="39"/>
      <c r="EY42" s="39"/>
      <c r="EZ42" s="39"/>
      <c r="FA42" s="39"/>
      <c r="FB42" s="39"/>
      <c r="FC42" s="39"/>
      <c r="FD42" s="39"/>
      <c r="FE42" s="39"/>
      <c r="FF42" s="39"/>
      <c r="FG42" s="39"/>
      <c r="FH42" s="39"/>
      <c r="FI42" s="39"/>
      <c r="FJ42" s="39"/>
      <c r="FK42" s="39"/>
      <c r="FL42" s="39"/>
      <c r="FM42" s="39"/>
      <c r="FN42" s="39"/>
      <c r="FO42" s="39"/>
      <c r="FP42" s="39"/>
      <c r="FQ42" s="39"/>
      <c r="FR42" s="39"/>
      <c r="FS42" s="39"/>
      <c r="FT42" s="39"/>
      <c r="FU42" s="39"/>
      <c r="FV42" s="39"/>
      <c r="FW42" s="39"/>
      <c r="FX42" s="39"/>
      <c r="FY42" s="39"/>
      <c r="FZ42" s="39"/>
      <c r="GA42" s="39"/>
      <c r="GB42" s="39"/>
      <c r="GC42" s="39"/>
      <c r="GD42" s="39"/>
      <c r="GE42" s="39"/>
      <c r="GF42" s="39"/>
      <c r="GG42" s="39"/>
      <c r="GH42" s="39"/>
      <c r="GI42" s="39"/>
      <c r="GJ42" s="39"/>
      <c r="GK42" s="39"/>
      <c r="GL42" s="39"/>
      <c r="GM42" s="39"/>
      <c r="GN42" s="39"/>
      <c r="GO42" s="39"/>
      <c r="GP42" s="39"/>
      <c r="GQ42" s="39"/>
      <c r="GR42" s="39"/>
    </row>
    <row r="43" spans="2:200" x14ac:dyDescent="0.25">
      <c r="B43" s="70" t="s">
        <v>54</v>
      </c>
      <c r="C43" s="108"/>
      <c r="D43" s="72">
        <f t="shared" si="57"/>
        <v>0</v>
      </c>
      <c r="E43" s="72">
        <f t="shared" si="57"/>
        <v>-480000</v>
      </c>
      <c r="F43" s="72">
        <f t="shared" si="57"/>
        <v>-14720000</v>
      </c>
      <c r="G43" s="72">
        <f t="shared" si="57"/>
        <v>0</v>
      </c>
      <c r="H43" s="72">
        <f t="shared" si="57"/>
        <v>0</v>
      </c>
      <c r="I43" s="72">
        <f t="shared" si="57"/>
        <v>0</v>
      </c>
      <c r="J43" s="72">
        <f t="shared" si="57"/>
        <v>0</v>
      </c>
      <c r="K43" s="72">
        <f t="shared" si="57"/>
        <v>0</v>
      </c>
      <c r="L43" s="72">
        <f t="shared" si="57"/>
        <v>0</v>
      </c>
      <c r="N43" s="61" t="s">
        <v>39</v>
      </c>
      <c r="O43" s="62"/>
      <c r="P43" s="106"/>
      <c r="Q43" s="72">
        <f t="shared" ref="Q43:CB43" si="60">-MIN(Q41+Q42,MAX(Q$38*$C42,0))</f>
        <v>0</v>
      </c>
      <c r="R43" s="72">
        <f t="shared" si="60"/>
        <v>0</v>
      </c>
      <c r="S43" s="72">
        <f t="shared" si="60"/>
        <v>0</v>
      </c>
      <c r="T43" s="72">
        <f t="shared" si="60"/>
        <v>0</v>
      </c>
      <c r="U43" s="72">
        <f t="shared" si="60"/>
        <v>0</v>
      </c>
      <c r="V43" s="72">
        <f t="shared" si="60"/>
        <v>0</v>
      </c>
      <c r="W43" s="72">
        <f t="shared" si="60"/>
        <v>0</v>
      </c>
      <c r="X43" s="72">
        <f t="shared" si="60"/>
        <v>0</v>
      </c>
      <c r="Y43" s="72">
        <f t="shared" si="60"/>
        <v>0</v>
      </c>
      <c r="Z43" s="72">
        <f t="shared" si="60"/>
        <v>0</v>
      </c>
      <c r="AA43" s="72">
        <f t="shared" si="60"/>
        <v>-160000</v>
      </c>
      <c r="AB43" s="72">
        <f t="shared" si="60"/>
        <v>-160000</v>
      </c>
      <c r="AC43" s="72">
        <f t="shared" si="60"/>
        <v>-160000</v>
      </c>
      <c r="AD43" s="72">
        <f t="shared" si="60"/>
        <v>-160000</v>
      </c>
      <c r="AE43" s="72">
        <f t="shared" si="60"/>
        <v>-160000</v>
      </c>
      <c r="AF43" s="72">
        <f t="shared" si="60"/>
        <v>-160000</v>
      </c>
      <c r="AG43" s="72">
        <f t="shared" si="60"/>
        <v>-160000</v>
      </c>
      <c r="AH43" s="72">
        <f t="shared" si="60"/>
        <v>0</v>
      </c>
      <c r="AI43" s="72">
        <f t="shared" si="60"/>
        <v>-14080000</v>
      </c>
      <c r="AJ43" s="72">
        <f t="shared" si="60"/>
        <v>0</v>
      </c>
      <c r="AK43" s="72">
        <f t="shared" si="60"/>
        <v>0</v>
      </c>
      <c r="AL43" s="72">
        <f t="shared" si="60"/>
        <v>0</v>
      </c>
      <c r="AM43" s="72">
        <f t="shared" si="60"/>
        <v>0</v>
      </c>
      <c r="AN43" s="72">
        <f t="shared" si="60"/>
        <v>0</v>
      </c>
      <c r="AO43" s="72">
        <f t="shared" si="60"/>
        <v>0</v>
      </c>
      <c r="AP43" s="72">
        <f t="shared" si="60"/>
        <v>0</v>
      </c>
      <c r="AQ43" s="72">
        <f t="shared" si="60"/>
        <v>0</v>
      </c>
      <c r="AR43" s="72">
        <f t="shared" si="60"/>
        <v>0</v>
      </c>
      <c r="AS43" s="72">
        <f t="shared" si="60"/>
        <v>0</v>
      </c>
      <c r="AT43" s="72">
        <f t="shared" si="60"/>
        <v>0</v>
      </c>
      <c r="AU43" s="72">
        <f t="shared" si="60"/>
        <v>0</v>
      </c>
      <c r="AV43" s="72">
        <f t="shared" si="60"/>
        <v>0</v>
      </c>
      <c r="AW43" s="72">
        <f t="shared" si="60"/>
        <v>0</v>
      </c>
      <c r="AX43" s="72">
        <f t="shared" si="60"/>
        <v>0</v>
      </c>
      <c r="AY43" s="72">
        <f t="shared" si="60"/>
        <v>0</v>
      </c>
      <c r="AZ43" s="72">
        <f t="shared" si="60"/>
        <v>0</v>
      </c>
      <c r="BA43" s="72">
        <f t="shared" si="60"/>
        <v>0</v>
      </c>
      <c r="BB43" s="72">
        <f t="shared" si="60"/>
        <v>0</v>
      </c>
      <c r="BC43" s="72">
        <f t="shared" si="60"/>
        <v>0</v>
      </c>
      <c r="BD43" s="72">
        <f t="shared" si="60"/>
        <v>0</v>
      </c>
      <c r="BE43" s="72">
        <f t="shared" si="60"/>
        <v>0</v>
      </c>
      <c r="BF43" s="72">
        <f t="shared" si="60"/>
        <v>0</v>
      </c>
      <c r="BG43" s="72">
        <f t="shared" si="60"/>
        <v>0</v>
      </c>
      <c r="BH43" s="72">
        <f t="shared" si="60"/>
        <v>0</v>
      </c>
      <c r="BI43" s="72">
        <f t="shared" si="60"/>
        <v>0</v>
      </c>
      <c r="BJ43" s="72">
        <f t="shared" si="60"/>
        <v>0</v>
      </c>
      <c r="BK43" s="72">
        <f t="shared" si="60"/>
        <v>0</v>
      </c>
      <c r="BL43" s="72">
        <f t="shared" si="60"/>
        <v>0</v>
      </c>
      <c r="BM43" s="72">
        <f t="shared" si="60"/>
        <v>0</v>
      </c>
      <c r="BN43" s="72">
        <f t="shared" si="60"/>
        <v>0</v>
      </c>
      <c r="BO43" s="72">
        <f t="shared" si="60"/>
        <v>0</v>
      </c>
      <c r="BP43" s="72">
        <f t="shared" si="60"/>
        <v>0</v>
      </c>
      <c r="BQ43" s="72">
        <f t="shared" si="60"/>
        <v>0</v>
      </c>
      <c r="BR43" s="72">
        <f t="shared" si="60"/>
        <v>0</v>
      </c>
      <c r="BS43" s="72">
        <f t="shared" si="60"/>
        <v>0</v>
      </c>
      <c r="BT43" s="72">
        <f t="shared" si="60"/>
        <v>0</v>
      </c>
      <c r="BU43" s="72">
        <f t="shared" si="60"/>
        <v>0</v>
      </c>
      <c r="BV43" s="72">
        <f t="shared" si="60"/>
        <v>0</v>
      </c>
      <c r="BW43" s="72">
        <f t="shared" si="60"/>
        <v>0</v>
      </c>
      <c r="BX43" s="72">
        <f t="shared" si="60"/>
        <v>0</v>
      </c>
      <c r="BY43" s="72">
        <f t="shared" si="60"/>
        <v>0</v>
      </c>
      <c r="BZ43" s="72">
        <f t="shared" si="60"/>
        <v>0</v>
      </c>
      <c r="CA43" s="72">
        <f t="shared" si="60"/>
        <v>0</v>
      </c>
      <c r="CB43" s="72">
        <f t="shared" si="60"/>
        <v>0</v>
      </c>
      <c r="CC43" s="72">
        <f t="shared" ref="CC43:CW43" si="61">-MIN(CC41+CC42,MAX(CC$38*$C42,0))</f>
        <v>0</v>
      </c>
      <c r="CD43" s="72">
        <f t="shared" si="61"/>
        <v>0</v>
      </c>
      <c r="CE43" s="72">
        <f t="shared" si="61"/>
        <v>0</v>
      </c>
      <c r="CF43" s="72">
        <f t="shared" si="61"/>
        <v>0</v>
      </c>
      <c r="CG43" s="72">
        <f t="shared" si="61"/>
        <v>0</v>
      </c>
      <c r="CH43" s="72">
        <f t="shared" si="61"/>
        <v>0</v>
      </c>
      <c r="CI43" s="72">
        <f t="shared" si="61"/>
        <v>0</v>
      </c>
      <c r="CJ43" s="72">
        <f t="shared" si="61"/>
        <v>0</v>
      </c>
      <c r="CK43" s="72">
        <f t="shared" si="61"/>
        <v>0</v>
      </c>
      <c r="CL43" s="72">
        <f t="shared" si="61"/>
        <v>0</v>
      </c>
      <c r="CM43" s="72">
        <f t="shared" si="61"/>
        <v>0</v>
      </c>
      <c r="CN43" s="72">
        <f t="shared" si="61"/>
        <v>0</v>
      </c>
      <c r="CO43" s="72">
        <f t="shared" si="61"/>
        <v>0</v>
      </c>
      <c r="CP43" s="72">
        <f t="shared" si="61"/>
        <v>0</v>
      </c>
      <c r="CQ43" s="72">
        <f t="shared" si="61"/>
        <v>0</v>
      </c>
      <c r="CR43" s="72">
        <f t="shared" si="61"/>
        <v>0</v>
      </c>
      <c r="CS43" s="72">
        <f t="shared" si="61"/>
        <v>0</v>
      </c>
      <c r="CT43" s="72">
        <f t="shared" si="61"/>
        <v>0</v>
      </c>
      <c r="CU43" s="72">
        <f t="shared" si="61"/>
        <v>0</v>
      </c>
      <c r="CV43" s="72">
        <f t="shared" si="61"/>
        <v>0</v>
      </c>
      <c r="CW43" s="72">
        <f t="shared" si="61"/>
        <v>0</v>
      </c>
      <c r="CX43" s="39"/>
      <c r="CY43" s="39"/>
      <c r="CZ43" s="39"/>
      <c r="DA43" s="39"/>
      <c r="DB43" s="39"/>
      <c r="DC43" s="39"/>
      <c r="DD43" s="39"/>
      <c r="DE43" s="39"/>
      <c r="DF43" s="39"/>
      <c r="DG43" s="39"/>
      <c r="DH43" s="39"/>
      <c r="DI43" s="39"/>
      <c r="DJ43" s="39"/>
      <c r="DK43" s="39"/>
      <c r="DL43" s="39"/>
      <c r="DM43" s="39"/>
      <c r="DN43" s="39"/>
      <c r="DO43" s="39"/>
      <c r="DP43" s="39"/>
      <c r="DQ43" s="39"/>
      <c r="DR43" s="39"/>
      <c r="DS43" s="39"/>
      <c r="DT43" s="39"/>
      <c r="DU43" s="39"/>
      <c r="DV43" s="39"/>
      <c r="DW43" s="39"/>
      <c r="DX43" s="39"/>
      <c r="DY43" s="39"/>
      <c r="DZ43" s="39"/>
      <c r="EA43" s="39"/>
      <c r="EB43" s="39"/>
      <c r="EC43" s="39"/>
      <c r="ED43" s="39"/>
      <c r="EE43" s="39"/>
      <c r="EF43" s="39"/>
      <c r="EG43" s="39"/>
      <c r="EH43" s="39"/>
      <c r="EI43" s="39"/>
      <c r="EJ43" s="39"/>
      <c r="EK43" s="39"/>
      <c r="EL43" s="39"/>
      <c r="EM43" s="39"/>
      <c r="EN43" s="39"/>
      <c r="EO43" s="39"/>
      <c r="EP43" s="39"/>
      <c r="EQ43" s="39"/>
      <c r="ER43" s="39"/>
      <c r="ES43" s="39"/>
      <c r="ET43" s="39"/>
      <c r="EU43" s="39"/>
      <c r="EV43" s="39"/>
      <c r="EW43" s="39"/>
      <c r="EX43" s="39"/>
      <c r="EY43" s="39"/>
      <c r="EZ43" s="39"/>
      <c r="FA43" s="39"/>
      <c r="FB43" s="39"/>
      <c r="FC43" s="39"/>
      <c r="FD43" s="39"/>
      <c r="FE43" s="39"/>
      <c r="FF43" s="39"/>
      <c r="FG43" s="39"/>
      <c r="FH43" s="39"/>
      <c r="FI43" s="39"/>
      <c r="FJ43" s="39"/>
      <c r="FK43" s="39"/>
      <c r="FL43" s="39"/>
      <c r="FM43" s="39"/>
      <c r="FN43" s="39"/>
      <c r="FO43" s="39"/>
      <c r="FP43" s="39"/>
      <c r="FQ43" s="39"/>
      <c r="FR43" s="39"/>
      <c r="FS43" s="39"/>
      <c r="FT43" s="39"/>
      <c r="FU43" s="39"/>
      <c r="FV43" s="39"/>
      <c r="FW43" s="39"/>
      <c r="FX43" s="39"/>
      <c r="FY43" s="39"/>
      <c r="FZ43" s="39"/>
      <c r="GA43" s="39"/>
      <c r="GB43" s="39"/>
      <c r="GC43" s="39"/>
      <c r="GD43" s="39"/>
      <c r="GE43" s="39"/>
      <c r="GF43" s="39"/>
      <c r="GG43" s="39"/>
      <c r="GH43" s="39"/>
      <c r="GI43" s="39"/>
      <c r="GJ43" s="39"/>
      <c r="GK43" s="39"/>
      <c r="GL43" s="39"/>
      <c r="GM43" s="39"/>
      <c r="GN43" s="39"/>
      <c r="GO43" s="39"/>
      <c r="GP43" s="39"/>
      <c r="GQ43" s="39"/>
      <c r="GR43" s="39"/>
    </row>
    <row r="44" spans="2:200" x14ac:dyDescent="0.25">
      <c r="B44" s="39" t="s">
        <v>40</v>
      </c>
      <c r="C44" s="109" t="str">
        <f>IF(SUM(R48:CW48)&gt;0,"Negative balance","OK")</f>
        <v>OK</v>
      </c>
      <c r="D44" s="60">
        <f t="shared" ref="D44:L44" si="62">SUM(D41:D43)</f>
        <v>8000000</v>
      </c>
      <c r="E44" s="60">
        <f t="shared" si="62"/>
        <v>14720000</v>
      </c>
      <c r="F44" s="60">
        <f t="shared" si="62"/>
        <v>0</v>
      </c>
      <c r="G44" s="60">
        <f t="shared" si="62"/>
        <v>0</v>
      </c>
      <c r="H44" s="60">
        <f t="shared" si="62"/>
        <v>0</v>
      </c>
      <c r="I44" s="60">
        <f t="shared" si="62"/>
        <v>0</v>
      </c>
      <c r="J44" s="60">
        <f t="shared" si="62"/>
        <v>0</v>
      </c>
      <c r="K44" s="60">
        <f t="shared" si="62"/>
        <v>0</v>
      </c>
      <c r="L44" s="60">
        <f t="shared" si="62"/>
        <v>0</v>
      </c>
      <c r="N44" s="68">
        <f>MAX(Q44:CW44)</f>
        <v>15200000</v>
      </c>
      <c r="O44" s="62"/>
      <c r="P44" s="106"/>
      <c r="Q44" s="60">
        <f>SUM(Q41:Q43)</f>
        <v>8000000</v>
      </c>
      <c r="R44" s="60">
        <f t="shared" ref="R44:CC44" si="63">SUM(R41:R43)</f>
        <v>8800000</v>
      </c>
      <c r="S44" s="60">
        <f t="shared" si="63"/>
        <v>9600000</v>
      </c>
      <c r="T44" s="60">
        <f t="shared" si="63"/>
        <v>10400000</v>
      </c>
      <c r="U44" s="60">
        <f t="shared" si="63"/>
        <v>11200000</v>
      </c>
      <c r="V44" s="60">
        <f t="shared" si="63"/>
        <v>12000000</v>
      </c>
      <c r="W44" s="60">
        <f t="shared" si="63"/>
        <v>12800000</v>
      </c>
      <c r="X44" s="60">
        <f t="shared" si="63"/>
        <v>13600000</v>
      </c>
      <c r="Y44" s="60">
        <f t="shared" si="63"/>
        <v>14400000</v>
      </c>
      <c r="Z44" s="60">
        <f t="shared" si="63"/>
        <v>15200000</v>
      </c>
      <c r="AA44" s="60">
        <f t="shared" si="63"/>
        <v>15040000</v>
      </c>
      <c r="AB44" s="60">
        <f t="shared" si="63"/>
        <v>14880000</v>
      </c>
      <c r="AC44" s="60">
        <f t="shared" si="63"/>
        <v>14720000</v>
      </c>
      <c r="AD44" s="60">
        <f t="shared" si="63"/>
        <v>14560000</v>
      </c>
      <c r="AE44" s="60">
        <f t="shared" si="63"/>
        <v>14400000</v>
      </c>
      <c r="AF44" s="60">
        <f t="shared" si="63"/>
        <v>14240000</v>
      </c>
      <c r="AG44" s="60">
        <f t="shared" si="63"/>
        <v>14080000</v>
      </c>
      <c r="AH44" s="60">
        <f t="shared" si="63"/>
        <v>14080000</v>
      </c>
      <c r="AI44" s="60">
        <f t="shared" si="63"/>
        <v>0</v>
      </c>
      <c r="AJ44" s="60">
        <f t="shared" si="63"/>
        <v>0</v>
      </c>
      <c r="AK44" s="60">
        <f t="shared" si="63"/>
        <v>0</v>
      </c>
      <c r="AL44" s="60">
        <f t="shared" si="63"/>
        <v>0</v>
      </c>
      <c r="AM44" s="60">
        <f t="shared" si="63"/>
        <v>0</v>
      </c>
      <c r="AN44" s="60">
        <f t="shared" si="63"/>
        <v>0</v>
      </c>
      <c r="AO44" s="60">
        <f t="shared" si="63"/>
        <v>0</v>
      </c>
      <c r="AP44" s="60">
        <f t="shared" si="63"/>
        <v>0</v>
      </c>
      <c r="AQ44" s="60">
        <f t="shared" si="63"/>
        <v>0</v>
      </c>
      <c r="AR44" s="60">
        <f t="shared" si="63"/>
        <v>0</v>
      </c>
      <c r="AS44" s="60">
        <f t="shared" si="63"/>
        <v>0</v>
      </c>
      <c r="AT44" s="60">
        <f t="shared" si="63"/>
        <v>0</v>
      </c>
      <c r="AU44" s="60">
        <f t="shared" si="63"/>
        <v>0</v>
      </c>
      <c r="AV44" s="60">
        <f t="shared" si="63"/>
        <v>0</v>
      </c>
      <c r="AW44" s="60">
        <f t="shared" si="63"/>
        <v>0</v>
      </c>
      <c r="AX44" s="60">
        <f t="shared" si="63"/>
        <v>0</v>
      </c>
      <c r="AY44" s="60">
        <f t="shared" si="63"/>
        <v>0</v>
      </c>
      <c r="AZ44" s="60">
        <f t="shared" si="63"/>
        <v>0</v>
      </c>
      <c r="BA44" s="60">
        <f t="shared" si="63"/>
        <v>0</v>
      </c>
      <c r="BB44" s="60">
        <f t="shared" si="63"/>
        <v>0</v>
      </c>
      <c r="BC44" s="60">
        <f t="shared" si="63"/>
        <v>0</v>
      </c>
      <c r="BD44" s="60">
        <f t="shared" si="63"/>
        <v>0</v>
      </c>
      <c r="BE44" s="60">
        <f t="shared" si="63"/>
        <v>0</v>
      </c>
      <c r="BF44" s="60">
        <f t="shared" si="63"/>
        <v>0</v>
      </c>
      <c r="BG44" s="60">
        <f t="shared" si="63"/>
        <v>0</v>
      </c>
      <c r="BH44" s="60">
        <f t="shared" si="63"/>
        <v>0</v>
      </c>
      <c r="BI44" s="60">
        <f t="shared" si="63"/>
        <v>0</v>
      </c>
      <c r="BJ44" s="60">
        <f t="shared" si="63"/>
        <v>0</v>
      </c>
      <c r="BK44" s="60">
        <f t="shared" si="63"/>
        <v>0</v>
      </c>
      <c r="BL44" s="60">
        <f t="shared" si="63"/>
        <v>0</v>
      </c>
      <c r="BM44" s="60">
        <f t="shared" si="63"/>
        <v>0</v>
      </c>
      <c r="BN44" s="60">
        <f t="shared" si="63"/>
        <v>0</v>
      </c>
      <c r="BO44" s="60">
        <f t="shared" si="63"/>
        <v>0</v>
      </c>
      <c r="BP44" s="60">
        <f t="shared" si="63"/>
        <v>0</v>
      </c>
      <c r="BQ44" s="60">
        <f t="shared" si="63"/>
        <v>0</v>
      </c>
      <c r="BR44" s="60">
        <f t="shared" si="63"/>
        <v>0</v>
      </c>
      <c r="BS44" s="60">
        <f t="shared" si="63"/>
        <v>0</v>
      </c>
      <c r="BT44" s="60">
        <f t="shared" si="63"/>
        <v>0</v>
      </c>
      <c r="BU44" s="60">
        <f t="shared" si="63"/>
        <v>0</v>
      </c>
      <c r="BV44" s="60">
        <f t="shared" si="63"/>
        <v>0</v>
      </c>
      <c r="BW44" s="60">
        <f t="shared" si="63"/>
        <v>0</v>
      </c>
      <c r="BX44" s="60">
        <f t="shared" si="63"/>
        <v>0</v>
      </c>
      <c r="BY44" s="60">
        <f t="shared" si="63"/>
        <v>0</v>
      </c>
      <c r="BZ44" s="60">
        <f t="shared" si="63"/>
        <v>0</v>
      </c>
      <c r="CA44" s="60">
        <f t="shared" si="63"/>
        <v>0</v>
      </c>
      <c r="CB44" s="60">
        <f t="shared" si="63"/>
        <v>0</v>
      </c>
      <c r="CC44" s="60">
        <f t="shared" si="63"/>
        <v>0</v>
      </c>
      <c r="CD44" s="60">
        <f t="shared" ref="CD44:CW44" si="64">SUM(CD41:CD43)</f>
        <v>0</v>
      </c>
      <c r="CE44" s="60">
        <f t="shared" si="64"/>
        <v>0</v>
      </c>
      <c r="CF44" s="60">
        <f t="shared" si="64"/>
        <v>0</v>
      </c>
      <c r="CG44" s="60">
        <f t="shared" si="64"/>
        <v>0</v>
      </c>
      <c r="CH44" s="60">
        <f t="shared" si="64"/>
        <v>0</v>
      </c>
      <c r="CI44" s="60">
        <f t="shared" si="64"/>
        <v>0</v>
      </c>
      <c r="CJ44" s="60">
        <f t="shared" si="64"/>
        <v>0</v>
      </c>
      <c r="CK44" s="60">
        <f t="shared" si="64"/>
        <v>0</v>
      </c>
      <c r="CL44" s="60">
        <f t="shared" si="64"/>
        <v>0</v>
      </c>
      <c r="CM44" s="60">
        <f t="shared" si="64"/>
        <v>0</v>
      </c>
      <c r="CN44" s="60">
        <f t="shared" si="64"/>
        <v>0</v>
      </c>
      <c r="CO44" s="60">
        <f t="shared" si="64"/>
        <v>0</v>
      </c>
      <c r="CP44" s="60">
        <f t="shared" si="64"/>
        <v>0</v>
      </c>
      <c r="CQ44" s="60">
        <f t="shared" si="64"/>
        <v>0</v>
      </c>
      <c r="CR44" s="60">
        <f t="shared" si="64"/>
        <v>0</v>
      </c>
      <c r="CS44" s="60">
        <f t="shared" si="64"/>
        <v>0</v>
      </c>
      <c r="CT44" s="60">
        <f t="shared" si="64"/>
        <v>0</v>
      </c>
      <c r="CU44" s="60">
        <f t="shared" si="64"/>
        <v>0</v>
      </c>
      <c r="CV44" s="60">
        <f t="shared" si="64"/>
        <v>0</v>
      </c>
      <c r="CW44" s="60">
        <f t="shared" si="64"/>
        <v>0</v>
      </c>
      <c r="CX44" s="39"/>
      <c r="CY44" s="39"/>
      <c r="CZ44" s="39"/>
      <c r="DA44" s="39"/>
      <c r="DB44" s="39"/>
      <c r="DC44" s="39"/>
      <c r="DD44" s="39"/>
      <c r="DE44" s="39"/>
      <c r="DF44" s="39"/>
      <c r="DG44" s="39"/>
      <c r="DH44" s="39"/>
      <c r="DI44" s="39"/>
      <c r="DJ44" s="39"/>
      <c r="DK44" s="39"/>
      <c r="DL44" s="39"/>
      <c r="DM44" s="39"/>
      <c r="DN44" s="39"/>
      <c r="DO44" s="39"/>
      <c r="DP44" s="39"/>
      <c r="DQ44" s="39"/>
      <c r="DR44" s="39"/>
      <c r="DS44" s="39"/>
      <c r="DT44" s="39"/>
      <c r="DU44" s="39"/>
      <c r="DV44" s="39"/>
      <c r="DW44" s="39"/>
      <c r="DX44" s="39"/>
      <c r="DY44" s="39"/>
      <c r="DZ44" s="39"/>
      <c r="EA44" s="39"/>
      <c r="EB44" s="39"/>
      <c r="EC44" s="39"/>
      <c r="ED44" s="39"/>
      <c r="EE44" s="39"/>
      <c r="EF44" s="39"/>
      <c r="EG44" s="39"/>
      <c r="EH44" s="39"/>
      <c r="EI44" s="39"/>
      <c r="EJ44" s="39"/>
      <c r="EK44" s="39"/>
      <c r="EL44" s="39"/>
      <c r="EM44" s="39"/>
      <c r="EN44" s="39"/>
      <c r="EO44" s="39"/>
      <c r="EP44" s="39"/>
      <c r="EQ44" s="39"/>
      <c r="ER44" s="39"/>
      <c r="ES44" s="39"/>
      <c r="ET44" s="39"/>
      <c r="EU44" s="39"/>
      <c r="EV44" s="39"/>
      <c r="EW44" s="39"/>
      <c r="EX44" s="39"/>
      <c r="EY44" s="39"/>
      <c r="EZ44" s="39"/>
      <c r="FA44" s="39"/>
      <c r="FB44" s="39"/>
      <c r="FC44" s="39"/>
      <c r="FD44" s="39"/>
      <c r="FE44" s="39"/>
      <c r="FF44" s="39"/>
      <c r="FG44" s="39"/>
      <c r="FH44" s="39"/>
      <c r="FI44" s="39"/>
      <c r="FJ44" s="39"/>
      <c r="FK44" s="39"/>
      <c r="FL44" s="39"/>
      <c r="FM44" s="39"/>
      <c r="FN44" s="39"/>
      <c r="FO44" s="39"/>
      <c r="FP44" s="39"/>
      <c r="FQ44" s="39"/>
      <c r="FR44" s="39"/>
      <c r="FS44" s="39"/>
      <c r="FT44" s="39"/>
      <c r="FU44" s="39"/>
      <c r="FV44" s="39"/>
      <c r="FW44" s="39"/>
      <c r="FX44" s="39"/>
      <c r="FY44" s="39"/>
      <c r="FZ44" s="39"/>
      <c r="GA44" s="39"/>
      <c r="GB44" s="39"/>
      <c r="GC44" s="39"/>
      <c r="GD44" s="39"/>
      <c r="GE44" s="39"/>
      <c r="GF44" s="39"/>
      <c r="GG44" s="39"/>
      <c r="GH44" s="39"/>
      <c r="GI44" s="39"/>
      <c r="GJ44" s="39"/>
      <c r="GK44" s="39"/>
      <c r="GL44" s="39"/>
      <c r="GM44" s="39"/>
      <c r="GN44" s="39"/>
      <c r="GO44" s="39"/>
      <c r="GP44" s="39"/>
      <c r="GQ44" s="39"/>
      <c r="GR44" s="39"/>
    </row>
    <row r="45" spans="2:200" ht="6.75" customHeight="1" x14ac:dyDescent="0.25">
      <c r="B45" s="39"/>
      <c r="C45" s="93"/>
      <c r="D45" s="39"/>
      <c r="E45" s="60"/>
      <c r="F45" s="60"/>
      <c r="G45" s="60"/>
      <c r="H45" s="60"/>
      <c r="I45" s="60"/>
      <c r="J45" s="60"/>
      <c r="K45" s="60"/>
      <c r="L45" s="60"/>
      <c r="O45" s="62"/>
      <c r="P45" s="106"/>
      <c r="Q45" s="77" t="str">
        <f>IF(ROUND(Q44,0)&lt;0,1,"OK")</f>
        <v>OK</v>
      </c>
      <c r="R45" s="77" t="str">
        <f t="shared" ref="R45:CC45" si="65">IF(ROUND(R44,0)&lt;0,1,"OK")</f>
        <v>OK</v>
      </c>
      <c r="S45" s="77" t="str">
        <f t="shared" si="65"/>
        <v>OK</v>
      </c>
      <c r="T45" s="77" t="str">
        <f t="shared" si="65"/>
        <v>OK</v>
      </c>
      <c r="U45" s="77" t="str">
        <f t="shared" si="65"/>
        <v>OK</v>
      </c>
      <c r="V45" s="77" t="str">
        <f t="shared" si="65"/>
        <v>OK</v>
      </c>
      <c r="W45" s="77" t="str">
        <f t="shared" si="65"/>
        <v>OK</v>
      </c>
      <c r="X45" s="77" t="str">
        <f t="shared" si="65"/>
        <v>OK</v>
      </c>
      <c r="Y45" s="77" t="str">
        <f t="shared" si="65"/>
        <v>OK</v>
      </c>
      <c r="Z45" s="77" t="str">
        <f t="shared" si="65"/>
        <v>OK</v>
      </c>
      <c r="AA45" s="77" t="str">
        <f t="shared" si="65"/>
        <v>OK</v>
      </c>
      <c r="AB45" s="77" t="str">
        <f t="shared" si="65"/>
        <v>OK</v>
      </c>
      <c r="AC45" s="77" t="str">
        <f t="shared" si="65"/>
        <v>OK</v>
      </c>
      <c r="AD45" s="77" t="str">
        <f t="shared" si="65"/>
        <v>OK</v>
      </c>
      <c r="AE45" s="77" t="str">
        <f t="shared" si="65"/>
        <v>OK</v>
      </c>
      <c r="AF45" s="77" t="str">
        <f t="shared" si="65"/>
        <v>OK</v>
      </c>
      <c r="AG45" s="77" t="str">
        <f t="shared" si="65"/>
        <v>OK</v>
      </c>
      <c r="AH45" s="77" t="str">
        <f t="shared" si="65"/>
        <v>OK</v>
      </c>
      <c r="AI45" s="77" t="str">
        <f t="shared" si="65"/>
        <v>OK</v>
      </c>
      <c r="AJ45" s="77" t="str">
        <f t="shared" si="65"/>
        <v>OK</v>
      </c>
      <c r="AK45" s="77" t="str">
        <f t="shared" si="65"/>
        <v>OK</v>
      </c>
      <c r="AL45" s="77" t="str">
        <f t="shared" si="65"/>
        <v>OK</v>
      </c>
      <c r="AM45" s="77" t="str">
        <f t="shared" si="65"/>
        <v>OK</v>
      </c>
      <c r="AN45" s="77" t="str">
        <f t="shared" si="65"/>
        <v>OK</v>
      </c>
      <c r="AO45" s="77" t="str">
        <f t="shared" si="65"/>
        <v>OK</v>
      </c>
      <c r="AP45" s="77" t="str">
        <f t="shared" si="65"/>
        <v>OK</v>
      </c>
      <c r="AQ45" s="77" t="str">
        <f t="shared" si="65"/>
        <v>OK</v>
      </c>
      <c r="AR45" s="77" t="str">
        <f t="shared" si="65"/>
        <v>OK</v>
      </c>
      <c r="AS45" s="77" t="str">
        <f t="shared" si="65"/>
        <v>OK</v>
      </c>
      <c r="AT45" s="77" t="str">
        <f t="shared" si="65"/>
        <v>OK</v>
      </c>
      <c r="AU45" s="77" t="str">
        <f t="shared" si="65"/>
        <v>OK</v>
      </c>
      <c r="AV45" s="77" t="str">
        <f t="shared" si="65"/>
        <v>OK</v>
      </c>
      <c r="AW45" s="77" t="str">
        <f t="shared" si="65"/>
        <v>OK</v>
      </c>
      <c r="AX45" s="77" t="str">
        <f t="shared" si="65"/>
        <v>OK</v>
      </c>
      <c r="AY45" s="77" t="str">
        <f t="shared" si="65"/>
        <v>OK</v>
      </c>
      <c r="AZ45" s="77" t="str">
        <f t="shared" si="65"/>
        <v>OK</v>
      </c>
      <c r="BA45" s="77" t="str">
        <f t="shared" si="65"/>
        <v>OK</v>
      </c>
      <c r="BB45" s="77" t="str">
        <f t="shared" si="65"/>
        <v>OK</v>
      </c>
      <c r="BC45" s="77" t="str">
        <f t="shared" si="65"/>
        <v>OK</v>
      </c>
      <c r="BD45" s="77" t="str">
        <f t="shared" si="65"/>
        <v>OK</v>
      </c>
      <c r="BE45" s="77" t="str">
        <f t="shared" si="65"/>
        <v>OK</v>
      </c>
      <c r="BF45" s="77" t="str">
        <f t="shared" si="65"/>
        <v>OK</v>
      </c>
      <c r="BG45" s="77" t="str">
        <f t="shared" si="65"/>
        <v>OK</v>
      </c>
      <c r="BH45" s="77" t="str">
        <f t="shared" si="65"/>
        <v>OK</v>
      </c>
      <c r="BI45" s="77" t="str">
        <f t="shared" si="65"/>
        <v>OK</v>
      </c>
      <c r="BJ45" s="77" t="str">
        <f t="shared" si="65"/>
        <v>OK</v>
      </c>
      <c r="BK45" s="77" t="str">
        <f t="shared" si="65"/>
        <v>OK</v>
      </c>
      <c r="BL45" s="77" t="str">
        <f t="shared" si="65"/>
        <v>OK</v>
      </c>
      <c r="BM45" s="77" t="str">
        <f t="shared" si="65"/>
        <v>OK</v>
      </c>
      <c r="BN45" s="77" t="str">
        <f t="shared" si="65"/>
        <v>OK</v>
      </c>
      <c r="BO45" s="77" t="str">
        <f t="shared" si="65"/>
        <v>OK</v>
      </c>
      <c r="BP45" s="77" t="str">
        <f t="shared" si="65"/>
        <v>OK</v>
      </c>
      <c r="BQ45" s="77" t="str">
        <f t="shared" si="65"/>
        <v>OK</v>
      </c>
      <c r="BR45" s="77" t="str">
        <f t="shared" si="65"/>
        <v>OK</v>
      </c>
      <c r="BS45" s="77" t="str">
        <f t="shared" si="65"/>
        <v>OK</v>
      </c>
      <c r="BT45" s="77" t="str">
        <f t="shared" si="65"/>
        <v>OK</v>
      </c>
      <c r="BU45" s="77" t="str">
        <f t="shared" si="65"/>
        <v>OK</v>
      </c>
      <c r="BV45" s="77" t="str">
        <f t="shared" si="65"/>
        <v>OK</v>
      </c>
      <c r="BW45" s="77" t="str">
        <f t="shared" si="65"/>
        <v>OK</v>
      </c>
      <c r="BX45" s="77" t="str">
        <f t="shared" si="65"/>
        <v>OK</v>
      </c>
      <c r="BY45" s="77" t="str">
        <f t="shared" si="65"/>
        <v>OK</v>
      </c>
      <c r="BZ45" s="77" t="str">
        <f t="shared" si="65"/>
        <v>OK</v>
      </c>
      <c r="CA45" s="77" t="str">
        <f t="shared" si="65"/>
        <v>OK</v>
      </c>
      <c r="CB45" s="77" t="str">
        <f t="shared" si="65"/>
        <v>OK</v>
      </c>
      <c r="CC45" s="77" t="str">
        <f t="shared" si="65"/>
        <v>OK</v>
      </c>
      <c r="CD45" s="77" t="str">
        <f t="shared" ref="CD45:CW45" si="66">IF(ROUND(CD44,0)&lt;0,1,"OK")</f>
        <v>OK</v>
      </c>
      <c r="CE45" s="77" t="str">
        <f t="shared" si="66"/>
        <v>OK</v>
      </c>
      <c r="CF45" s="77" t="str">
        <f t="shared" si="66"/>
        <v>OK</v>
      </c>
      <c r="CG45" s="77" t="str">
        <f t="shared" si="66"/>
        <v>OK</v>
      </c>
      <c r="CH45" s="77" t="str">
        <f t="shared" si="66"/>
        <v>OK</v>
      </c>
      <c r="CI45" s="77" t="str">
        <f t="shared" si="66"/>
        <v>OK</v>
      </c>
      <c r="CJ45" s="77" t="str">
        <f t="shared" si="66"/>
        <v>OK</v>
      </c>
      <c r="CK45" s="77" t="str">
        <f t="shared" si="66"/>
        <v>OK</v>
      </c>
      <c r="CL45" s="77" t="str">
        <f t="shared" si="66"/>
        <v>OK</v>
      </c>
      <c r="CM45" s="77" t="str">
        <f t="shared" si="66"/>
        <v>OK</v>
      </c>
      <c r="CN45" s="77" t="str">
        <f t="shared" si="66"/>
        <v>OK</v>
      </c>
      <c r="CO45" s="77" t="str">
        <f t="shared" si="66"/>
        <v>OK</v>
      </c>
      <c r="CP45" s="77" t="str">
        <f t="shared" si="66"/>
        <v>OK</v>
      </c>
      <c r="CQ45" s="77" t="str">
        <f t="shared" si="66"/>
        <v>OK</v>
      </c>
      <c r="CR45" s="77" t="str">
        <f t="shared" si="66"/>
        <v>OK</v>
      </c>
      <c r="CS45" s="77" t="str">
        <f t="shared" si="66"/>
        <v>OK</v>
      </c>
      <c r="CT45" s="77" t="str">
        <f t="shared" si="66"/>
        <v>OK</v>
      </c>
      <c r="CU45" s="77" t="str">
        <f t="shared" si="66"/>
        <v>OK</v>
      </c>
      <c r="CV45" s="77" t="str">
        <f t="shared" si="66"/>
        <v>OK</v>
      </c>
      <c r="CW45" s="77" t="str">
        <f t="shared" si="66"/>
        <v>OK</v>
      </c>
      <c r="CX45" s="39"/>
      <c r="CY45" s="39"/>
      <c r="CZ45" s="39"/>
      <c r="DA45" s="39"/>
      <c r="DB45" s="39"/>
      <c r="DC45" s="39"/>
      <c r="DD45" s="39"/>
      <c r="DE45" s="39"/>
      <c r="DF45" s="39"/>
      <c r="DG45" s="39"/>
      <c r="DH45" s="39"/>
      <c r="DI45" s="39"/>
      <c r="DJ45" s="39"/>
      <c r="DK45" s="39"/>
      <c r="DL45" s="39"/>
      <c r="DM45" s="39"/>
      <c r="DN45" s="39"/>
      <c r="DO45" s="39"/>
      <c r="DP45" s="39"/>
      <c r="DQ45" s="39"/>
      <c r="DR45" s="39"/>
      <c r="DS45" s="39"/>
      <c r="DT45" s="39"/>
      <c r="DU45" s="39"/>
      <c r="DV45" s="39"/>
      <c r="DW45" s="39"/>
      <c r="DX45" s="39"/>
      <c r="DY45" s="39"/>
      <c r="DZ45" s="39"/>
      <c r="EA45" s="39"/>
      <c r="EB45" s="39"/>
      <c r="EC45" s="39"/>
      <c r="ED45" s="39"/>
      <c r="EE45" s="39"/>
      <c r="EF45" s="39"/>
      <c r="EG45" s="39"/>
      <c r="EH45" s="39"/>
      <c r="EI45" s="39"/>
      <c r="EJ45" s="39"/>
      <c r="EK45" s="39"/>
      <c r="EL45" s="39"/>
      <c r="EM45" s="39"/>
      <c r="EN45" s="39"/>
      <c r="EO45" s="39"/>
      <c r="EP45" s="39"/>
      <c r="EQ45" s="39"/>
      <c r="ER45" s="39"/>
      <c r="ES45" s="39"/>
      <c r="ET45" s="39"/>
      <c r="EU45" s="39"/>
      <c r="EV45" s="39"/>
      <c r="EW45" s="39"/>
      <c r="EX45" s="39"/>
      <c r="EY45" s="39"/>
      <c r="EZ45" s="39"/>
      <c r="FA45" s="39"/>
      <c r="FB45" s="39"/>
      <c r="FC45" s="39"/>
      <c r="FD45" s="39"/>
      <c r="FE45" s="39"/>
      <c r="FF45" s="39"/>
      <c r="FG45" s="39"/>
      <c r="FH45" s="39"/>
      <c r="FI45" s="39"/>
      <c r="FJ45" s="39"/>
      <c r="FK45" s="39"/>
      <c r="FL45" s="39"/>
      <c r="FM45" s="39"/>
      <c r="FN45" s="39"/>
      <c r="FO45" s="39"/>
      <c r="FP45" s="39"/>
      <c r="FQ45" s="39"/>
      <c r="FR45" s="39"/>
      <c r="FS45" s="39"/>
      <c r="FT45" s="39"/>
      <c r="FU45" s="39"/>
      <c r="FV45" s="39"/>
      <c r="FW45" s="39"/>
      <c r="FX45" s="39"/>
      <c r="FY45" s="39"/>
      <c r="FZ45" s="39"/>
      <c r="GA45" s="39"/>
      <c r="GB45" s="39"/>
      <c r="GC45" s="39"/>
      <c r="GD45" s="39"/>
      <c r="GE45" s="39"/>
      <c r="GF45" s="39"/>
      <c r="GG45" s="39"/>
      <c r="GH45" s="39"/>
      <c r="GI45" s="39"/>
      <c r="GJ45" s="39"/>
      <c r="GK45" s="39"/>
      <c r="GL45" s="39"/>
      <c r="GM45" s="39"/>
      <c r="GN45" s="39"/>
      <c r="GO45" s="39"/>
      <c r="GP45" s="39"/>
      <c r="GQ45" s="39"/>
      <c r="GR45" s="39"/>
    </row>
    <row r="46" spans="2:200" x14ac:dyDescent="0.25">
      <c r="B46" s="70" t="s">
        <v>55</v>
      </c>
      <c r="C46" s="108"/>
      <c r="D46" s="99">
        <f t="shared" ref="D46:L47" si="67">SUMIF($Q$15:$CW$15,D$19,$Q46:$CW46)</f>
        <v>0</v>
      </c>
      <c r="E46" s="99">
        <f t="shared" si="67"/>
        <v>0</v>
      </c>
      <c r="F46" s="99">
        <f t="shared" si="67"/>
        <v>5282038.372459311</v>
      </c>
      <c r="G46" s="99">
        <f t="shared" si="67"/>
        <v>0</v>
      </c>
      <c r="H46" s="99">
        <f t="shared" si="67"/>
        <v>0</v>
      </c>
      <c r="I46" s="99">
        <f t="shared" si="67"/>
        <v>0</v>
      </c>
      <c r="J46" s="99">
        <f t="shared" si="67"/>
        <v>0</v>
      </c>
      <c r="K46" s="99">
        <f t="shared" si="67"/>
        <v>0</v>
      </c>
      <c r="L46" s="99">
        <f t="shared" si="67"/>
        <v>0</v>
      </c>
      <c r="N46" s="61" t="s">
        <v>56</v>
      </c>
      <c r="O46" s="62"/>
      <c r="P46" s="106"/>
      <c r="Q46" s="99">
        <f>(-Q66-Q78-Q90-Q98)+Q43</f>
        <v>0</v>
      </c>
      <c r="R46" s="99">
        <f t="shared" ref="R46:CC46" si="68">(-R66-R78-R90-R98)+R43</f>
        <v>0</v>
      </c>
      <c r="S46" s="99">
        <f t="shared" si="68"/>
        <v>0</v>
      </c>
      <c r="T46" s="99">
        <f t="shared" si="68"/>
        <v>0</v>
      </c>
      <c r="U46" s="99">
        <f t="shared" si="68"/>
        <v>0</v>
      </c>
      <c r="V46" s="99">
        <f t="shared" si="68"/>
        <v>0</v>
      </c>
      <c r="W46" s="99">
        <f t="shared" si="68"/>
        <v>0</v>
      </c>
      <c r="X46" s="99">
        <f t="shared" si="68"/>
        <v>0</v>
      </c>
      <c r="Y46" s="99">
        <f t="shared" si="68"/>
        <v>0</v>
      </c>
      <c r="Z46" s="99">
        <f t="shared" si="68"/>
        <v>0</v>
      </c>
      <c r="AA46" s="99">
        <f t="shared" si="68"/>
        <v>0</v>
      </c>
      <c r="AB46" s="99">
        <f t="shared" si="68"/>
        <v>0</v>
      </c>
      <c r="AC46" s="99">
        <f t="shared" si="68"/>
        <v>0</v>
      </c>
      <c r="AD46" s="99">
        <f t="shared" si="68"/>
        <v>0</v>
      </c>
      <c r="AE46" s="99">
        <f t="shared" si="68"/>
        <v>0</v>
      </c>
      <c r="AF46" s="99">
        <f t="shared" si="68"/>
        <v>0</v>
      </c>
      <c r="AG46" s="99">
        <f t="shared" si="68"/>
        <v>0</v>
      </c>
      <c r="AH46" s="99">
        <f t="shared" si="68"/>
        <v>0</v>
      </c>
      <c r="AI46" s="99">
        <f t="shared" si="68"/>
        <v>5282038.372459311</v>
      </c>
      <c r="AJ46" s="99">
        <f t="shared" si="68"/>
        <v>0</v>
      </c>
      <c r="AK46" s="99">
        <f t="shared" si="68"/>
        <v>0</v>
      </c>
      <c r="AL46" s="99">
        <f t="shared" si="68"/>
        <v>0</v>
      </c>
      <c r="AM46" s="99">
        <f t="shared" si="68"/>
        <v>0</v>
      </c>
      <c r="AN46" s="99">
        <f t="shared" si="68"/>
        <v>0</v>
      </c>
      <c r="AO46" s="99">
        <f t="shared" si="68"/>
        <v>0</v>
      </c>
      <c r="AP46" s="99">
        <f t="shared" si="68"/>
        <v>0</v>
      </c>
      <c r="AQ46" s="99">
        <f t="shared" si="68"/>
        <v>0</v>
      </c>
      <c r="AR46" s="99">
        <f t="shared" si="68"/>
        <v>0</v>
      </c>
      <c r="AS46" s="99">
        <f t="shared" si="68"/>
        <v>0</v>
      </c>
      <c r="AT46" s="99">
        <f t="shared" si="68"/>
        <v>0</v>
      </c>
      <c r="AU46" s="99">
        <f t="shared" si="68"/>
        <v>0</v>
      </c>
      <c r="AV46" s="99">
        <f t="shared" si="68"/>
        <v>0</v>
      </c>
      <c r="AW46" s="99">
        <f t="shared" si="68"/>
        <v>0</v>
      </c>
      <c r="AX46" s="99">
        <f t="shared" si="68"/>
        <v>0</v>
      </c>
      <c r="AY46" s="99">
        <f t="shared" si="68"/>
        <v>0</v>
      </c>
      <c r="AZ46" s="99">
        <f t="shared" si="68"/>
        <v>0</v>
      </c>
      <c r="BA46" s="99">
        <f t="shared" si="68"/>
        <v>0</v>
      </c>
      <c r="BB46" s="99">
        <f t="shared" si="68"/>
        <v>0</v>
      </c>
      <c r="BC46" s="99">
        <f t="shared" si="68"/>
        <v>0</v>
      </c>
      <c r="BD46" s="99">
        <f t="shared" si="68"/>
        <v>0</v>
      </c>
      <c r="BE46" s="99">
        <f t="shared" si="68"/>
        <v>0</v>
      </c>
      <c r="BF46" s="99">
        <f t="shared" si="68"/>
        <v>0</v>
      </c>
      <c r="BG46" s="99">
        <f t="shared" si="68"/>
        <v>0</v>
      </c>
      <c r="BH46" s="99">
        <f t="shared" si="68"/>
        <v>0</v>
      </c>
      <c r="BI46" s="99">
        <f t="shared" si="68"/>
        <v>0</v>
      </c>
      <c r="BJ46" s="99">
        <f t="shared" si="68"/>
        <v>0</v>
      </c>
      <c r="BK46" s="99">
        <f t="shared" si="68"/>
        <v>0</v>
      </c>
      <c r="BL46" s="99">
        <f t="shared" si="68"/>
        <v>0</v>
      </c>
      <c r="BM46" s="99">
        <f t="shared" si="68"/>
        <v>0</v>
      </c>
      <c r="BN46" s="99">
        <f t="shared" si="68"/>
        <v>0</v>
      </c>
      <c r="BO46" s="99">
        <f t="shared" si="68"/>
        <v>0</v>
      </c>
      <c r="BP46" s="99">
        <f t="shared" si="68"/>
        <v>0</v>
      </c>
      <c r="BQ46" s="99">
        <f t="shared" si="68"/>
        <v>0</v>
      </c>
      <c r="BR46" s="99">
        <f t="shared" si="68"/>
        <v>0</v>
      </c>
      <c r="BS46" s="99">
        <f t="shared" si="68"/>
        <v>0</v>
      </c>
      <c r="BT46" s="99">
        <f t="shared" si="68"/>
        <v>0</v>
      </c>
      <c r="BU46" s="99">
        <f t="shared" si="68"/>
        <v>0</v>
      </c>
      <c r="BV46" s="99">
        <f t="shared" si="68"/>
        <v>0</v>
      </c>
      <c r="BW46" s="99">
        <f t="shared" si="68"/>
        <v>0</v>
      </c>
      <c r="BX46" s="99">
        <f t="shared" si="68"/>
        <v>0</v>
      </c>
      <c r="BY46" s="99">
        <f t="shared" si="68"/>
        <v>0</v>
      </c>
      <c r="BZ46" s="99">
        <f t="shared" si="68"/>
        <v>0</v>
      </c>
      <c r="CA46" s="99">
        <f t="shared" si="68"/>
        <v>0</v>
      </c>
      <c r="CB46" s="99">
        <f t="shared" si="68"/>
        <v>0</v>
      </c>
      <c r="CC46" s="99">
        <f t="shared" si="68"/>
        <v>0</v>
      </c>
      <c r="CD46" s="99">
        <f t="shared" ref="CD46:CW46" si="69">(-CD66-CD78-CD90-CD98)+CD43</f>
        <v>0</v>
      </c>
      <c r="CE46" s="99">
        <f t="shared" si="69"/>
        <v>0</v>
      </c>
      <c r="CF46" s="99">
        <f t="shared" si="69"/>
        <v>0</v>
      </c>
      <c r="CG46" s="99">
        <f t="shared" si="69"/>
        <v>0</v>
      </c>
      <c r="CH46" s="99">
        <f t="shared" si="69"/>
        <v>0</v>
      </c>
      <c r="CI46" s="99">
        <f t="shared" si="69"/>
        <v>0</v>
      </c>
      <c r="CJ46" s="99">
        <f t="shared" si="69"/>
        <v>0</v>
      </c>
      <c r="CK46" s="99">
        <f t="shared" si="69"/>
        <v>0</v>
      </c>
      <c r="CL46" s="99">
        <f t="shared" si="69"/>
        <v>0</v>
      </c>
      <c r="CM46" s="99">
        <f t="shared" si="69"/>
        <v>0</v>
      </c>
      <c r="CN46" s="99">
        <f t="shared" si="69"/>
        <v>0</v>
      </c>
      <c r="CO46" s="99">
        <f t="shared" si="69"/>
        <v>0</v>
      </c>
      <c r="CP46" s="99">
        <f t="shared" si="69"/>
        <v>0</v>
      </c>
      <c r="CQ46" s="99">
        <f t="shared" si="69"/>
        <v>0</v>
      </c>
      <c r="CR46" s="99">
        <f t="shared" si="69"/>
        <v>0</v>
      </c>
      <c r="CS46" s="99">
        <f t="shared" si="69"/>
        <v>0</v>
      </c>
      <c r="CT46" s="99">
        <f t="shared" si="69"/>
        <v>0</v>
      </c>
      <c r="CU46" s="99">
        <f t="shared" si="69"/>
        <v>0</v>
      </c>
      <c r="CV46" s="99">
        <f t="shared" si="69"/>
        <v>0</v>
      </c>
      <c r="CW46" s="99">
        <f t="shared" si="69"/>
        <v>0</v>
      </c>
      <c r="CX46" s="39"/>
      <c r="CY46" s="39"/>
      <c r="CZ46" s="39"/>
      <c r="DA46" s="39"/>
      <c r="DB46" s="39"/>
      <c r="DC46" s="39"/>
      <c r="DD46" s="39"/>
      <c r="DE46" s="39"/>
      <c r="DF46" s="39"/>
      <c r="DG46" s="39"/>
      <c r="DH46" s="39"/>
      <c r="DI46" s="39"/>
      <c r="DJ46" s="39"/>
      <c r="DK46" s="39"/>
      <c r="DL46" s="39"/>
      <c r="DM46" s="39"/>
      <c r="DN46" s="39"/>
      <c r="DO46" s="39"/>
      <c r="DP46" s="39"/>
      <c r="DQ46" s="39"/>
      <c r="DR46" s="39"/>
      <c r="DS46" s="39"/>
      <c r="DT46" s="39"/>
      <c r="DU46" s="39"/>
      <c r="DV46" s="39"/>
      <c r="DW46" s="39"/>
      <c r="DX46" s="39"/>
      <c r="DY46" s="39"/>
      <c r="DZ46" s="39"/>
      <c r="EA46" s="39"/>
      <c r="EB46" s="39"/>
      <c r="EC46" s="39"/>
      <c r="ED46" s="39"/>
      <c r="EE46" s="39"/>
      <c r="EF46" s="39"/>
      <c r="EG46" s="39"/>
      <c r="EH46" s="39"/>
      <c r="EI46" s="39"/>
      <c r="EJ46" s="39"/>
      <c r="EK46" s="39"/>
      <c r="EL46" s="39"/>
      <c r="EM46" s="39"/>
      <c r="EN46" s="39"/>
      <c r="EO46" s="39"/>
      <c r="EP46" s="39"/>
      <c r="EQ46" s="39"/>
      <c r="ER46" s="39"/>
      <c r="ES46" s="39"/>
      <c r="ET46" s="39"/>
      <c r="EU46" s="39"/>
      <c r="EV46" s="39"/>
      <c r="EW46" s="39"/>
      <c r="EX46" s="39"/>
      <c r="EY46" s="39"/>
      <c r="EZ46" s="39"/>
      <c r="FA46" s="39"/>
      <c r="FB46" s="39"/>
      <c r="FC46" s="39"/>
      <c r="FD46" s="39"/>
      <c r="FE46" s="39"/>
      <c r="FF46" s="39"/>
      <c r="FG46" s="39"/>
      <c r="FH46" s="39"/>
      <c r="FI46" s="39"/>
      <c r="FJ46" s="39"/>
      <c r="FK46" s="39"/>
      <c r="FL46" s="39"/>
      <c r="FM46" s="39"/>
      <c r="FN46" s="39"/>
      <c r="FO46" s="39"/>
      <c r="FP46" s="39"/>
      <c r="FQ46" s="39"/>
      <c r="FR46" s="39"/>
      <c r="FS46" s="39"/>
      <c r="FT46" s="39"/>
      <c r="FU46" s="39"/>
      <c r="FV46" s="39"/>
      <c r="FW46" s="39"/>
      <c r="FX46" s="39"/>
      <c r="FY46" s="39"/>
      <c r="FZ46" s="39"/>
      <c r="GA46" s="39"/>
      <c r="GB46" s="39"/>
      <c r="GC46" s="39"/>
      <c r="GD46" s="39"/>
      <c r="GE46" s="39"/>
      <c r="GF46" s="39"/>
      <c r="GG46" s="39"/>
      <c r="GH46" s="39"/>
      <c r="GI46" s="39"/>
      <c r="GJ46" s="39"/>
      <c r="GK46" s="39"/>
      <c r="GL46" s="39"/>
      <c r="GM46" s="39"/>
      <c r="GN46" s="39"/>
      <c r="GO46" s="39"/>
      <c r="GP46" s="39"/>
      <c r="GQ46" s="39"/>
      <c r="GR46" s="39"/>
    </row>
    <row r="47" spans="2:200" ht="13.8" thickBot="1" x14ac:dyDescent="0.3">
      <c r="B47" s="110" t="s">
        <v>57</v>
      </c>
      <c r="C47" s="111"/>
      <c r="D47" s="112">
        <f t="shared" si="67"/>
        <v>-8000000</v>
      </c>
      <c r="E47" s="112">
        <f t="shared" si="67"/>
        <v>-6720000</v>
      </c>
      <c r="F47" s="112">
        <f t="shared" si="67"/>
        <v>20002038.372459311</v>
      </c>
      <c r="G47" s="112">
        <f t="shared" si="67"/>
        <v>0</v>
      </c>
      <c r="H47" s="112">
        <f t="shared" si="67"/>
        <v>0</v>
      </c>
      <c r="I47" s="112">
        <f t="shared" si="67"/>
        <v>0</v>
      </c>
      <c r="J47" s="112">
        <f t="shared" si="67"/>
        <v>0</v>
      </c>
      <c r="K47" s="112">
        <f t="shared" si="67"/>
        <v>0</v>
      </c>
      <c r="L47" s="112">
        <f t="shared" si="67"/>
        <v>0</v>
      </c>
      <c r="N47" s="68">
        <f>SUM(Q47:CW47)</f>
        <v>5282038.372459311</v>
      </c>
      <c r="O47" s="62"/>
      <c r="P47" s="106"/>
      <c r="Q47" s="112">
        <f>-Q42-Q43+Q46</f>
        <v>-8000000</v>
      </c>
      <c r="R47" s="112">
        <f t="shared" ref="R47:CC47" si="70">-R42-R43+R46</f>
        <v>-800000</v>
      </c>
      <c r="S47" s="112">
        <f t="shared" si="70"/>
        <v>-800000</v>
      </c>
      <c r="T47" s="112">
        <f t="shared" si="70"/>
        <v>-800000</v>
      </c>
      <c r="U47" s="112">
        <f t="shared" si="70"/>
        <v>-800000</v>
      </c>
      <c r="V47" s="112">
        <f t="shared" si="70"/>
        <v>-800000</v>
      </c>
      <c r="W47" s="112">
        <f t="shared" si="70"/>
        <v>-800000</v>
      </c>
      <c r="X47" s="112">
        <f t="shared" si="70"/>
        <v>-800000</v>
      </c>
      <c r="Y47" s="112">
        <f t="shared" si="70"/>
        <v>-800000</v>
      </c>
      <c r="Z47" s="112">
        <f t="shared" si="70"/>
        <v>-800000</v>
      </c>
      <c r="AA47" s="112">
        <f t="shared" si="70"/>
        <v>160000</v>
      </c>
      <c r="AB47" s="112">
        <f t="shared" si="70"/>
        <v>160000</v>
      </c>
      <c r="AC47" s="112">
        <f t="shared" si="70"/>
        <v>160000</v>
      </c>
      <c r="AD47" s="112">
        <f t="shared" si="70"/>
        <v>160000</v>
      </c>
      <c r="AE47" s="112">
        <f t="shared" si="70"/>
        <v>160000</v>
      </c>
      <c r="AF47" s="112">
        <f t="shared" si="70"/>
        <v>160000</v>
      </c>
      <c r="AG47" s="112">
        <f t="shared" si="70"/>
        <v>160000</v>
      </c>
      <c r="AH47" s="112">
        <f t="shared" si="70"/>
        <v>0</v>
      </c>
      <c r="AI47" s="112">
        <f t="shared" si="70"/>
        <v>19362038.372459311</v>
      </c>
      <c r="AJ47" s="112">
        <f t="shared" si="70"/>
        <v>0</v>
      </c>
      <c r="AK47" s="112">
        <f t="shared" si="70"/>
        <v>0</v>
      </c>
      <c r="AL47" s="112">
        <f t="shared" si="70"/>
        <v>0</v>
      </c>
      <c r="AM47" s="112">
        <f t="shared" si="70"/>
        <v>0</v>
      </c>
      <c r="AN47" s="112">
        <f t="shared" si="70"/>
        <v>0</v>
      </c>
      <c r="AO47" s="112">
        <f t="shared" si="70"/>
        <v>0</v>
      </c>
      <c r="AP47" s="112">
        <f t="shared" si="70"/>
        <v>0</v>
      </c>
      <c r="AQ47" s="112">
        <f t="shared" si="70"/>
        <v>0</v>
      </c>
      <c r="AR47" s="112">
        <f t="shared" si="70"/>
        <v>0</v>
      </c>
      <c r="AS47" s="112">
        <f t="shared" si="70"/>
        <v>0</v>
      </c>
      <c r="AT47" s="112">
        <f t="shared" si="70"/>
        <v>0</v>
      </c>
      <c r="AU47" s="112">
        <f t="shared" si="70"/>
        <v>0</v>
      </c>
      <c r="AV47" s="112">
        <f t="shared" si="70"/>
        <v>0</v>
      </c>
      <c r="AW47" s="112">
        <f t="shared" si="70"/>
        <v>0</v>
      </c>
      <c r="AX47" s="112">
        <f t="shared" si="70"/>
        <v>0</v>
      </c>
      <c r="AY47" s="112">
        <f t="shared" si="70"/>
        <v>0</v>
      </c>
      <c r="AZ47" s="112">
        <f t="shared" si="70"/>
        <v>0</v>
      </c>
      <c r="BA47" s="112">
        <f t="shared" si="70"/>
        <v>0</v>
      </c>
      <c r="BB47" s="112">
        <f t="shared" si="70"/>
        <v>0</v>
      </c>
      <c r="BC47" s="112">
        <f t="shared" si="70"/>
        <v>0</v>
      </c>
      <c r="BD47" s="112">
        <f t="shared" si="70"/>
        <v>0</v>
      </c>
      <c r="BE47" s="112">
        <f t="shared" si="70"/>
        <v>0</v>
      </c>
      <c r="BF47" s="112">
        <f t="shared" si="70"/>
        <v>0</v>
      </c>
      <c r="BG47" s="112">
        <f t="shared" si="70"/>
        <v>0</v>
      </c>
      <c r="BH47" s="112">
        <f t="shared" si="70"/>
        <v>0</v>
      </c>
      <c r="BI47" s="112">
        <f t="shared" si="70"/>
        <v>0</v>
      </c>
      <c r="BJ47" s="112">
        <f t="shared" si="70"/>
        <v>0</v>
      </c>
      <c r="BK47" s="112">
        <f t="shared" si="70"/>
        <v>0</v>
      </c>
      <c r="BL47" s="112">
        <f t="shared" si="70"/>
        <v>0</v>
      </c>
      <c r="BM47" s="112">
        <f t="shared" si="70"/>
        <v>0</v>
      </c>
      <c r="BN47" s="112">
        <f t="shared" si="70"/>
        <v>0</v>
      </c>
      <c r="BO47" s="112">
        <f t="shared" si="70"/>
        <v>0</v>
      </c>
      <c r="BP47" s="112">
        <f t="shared" si="70"/>
        <v>0</v>
      </c>
      <c r="BQ47" s="112">
        <f t="shared" si="70"/>
        <v>0</v>
      </c>
      <c r="BR47" s="112">
        <f t="shared" si="70"/>
        <v>0</v>
      </c>
      <c r="BS47" s="112">
        <f t="shared" si="70"/>
        <v>0</v>
      </c>
      <c r="BT47" s="112">
        <f t="shared" si="70"/>
        <v>0</v>
      </c>
      <c r="BU47" s="112">
        <f t="shared" si="70"/>
        <v>0</v>
      </c>
      <c r="BV47" s="112">
        <f t="shared" si="70"/>
        <v>0</v>
      </c>
      <c r="BW47" s="112">
        <f t="shared" si="70"/>
        <v>0</v>
      </c>
      <c r="BX47" s="112">
        <f t="shared" si="70"/>
        <v>0</v>
      </c>
      <c r="BY47" s="112">
        <f t="shared" si="70"/>
        <v>0</v>
      </c>
      <c r="BZ47" s="112">
        <f t="shared" si="70"/>
        <v>0</v>
      </c>
      <c r="CA47" s="112">
        <f t="shared" si="70"/>
        <v>0</v>
      </c>
      <c r="CB47" s="112">
        <f t="shared" si="70"/>
        <v>0</v>
      </c>
      <c r="CC47" s="112">
        <f t="shared" si="70"/>
        <v>0</v>
      </c>
      <c r="CD47" s="112">
        <f t="shared" ref="CD47:CW47" si="71">-CD42-CD43+CD46</f>
        <v>0</v>
      </c>
      <c r="CE47" s="112">
        <f t="shared" si="71"/>
        <v>0</v>
      </c>
      <c r="CF47" s="112">
        <f t="shared" si="71"/>
        <v>0</v>
      </c>
      <c r="CG47" s="112">
        <f t="shared" si="71"/>
        <v>0</v>
      </c>
      <c r="CH47" s="112">
        <f t="shared" si="71"/>
        <v>0</v>
      </c>
      <c r="CI47" s="112">
        <f t="shared" si="71"/>
        <v>0</v>
      </c>
      <c r="CJ47" s="112">
        <f t="shared" si="71"/>
        <v>0</v>
      </c>
      <c r="CK47" s="112">
        <f t="shared" si="71"/>
        <v>0</v>
      </c>
      <c r="CL47" s="112">
        <f t="shared" si="71"/>
        <v>0</v>
      </c>
      <c r="CM47" s="112">
        <f t="shared" si="71"/>
        <v>0</v>
      </c>
      <c r="CN47" s="112">
        <f t="shared" si="71"/>
        <v>0</v>
      </c>
      <c r="CO47" s="112">
        <f t="shared" si="71"/>
        <v>0</v>
      </c>
      <c r="CP47" s="112">
        <f t="shared" si="71"/>
        <v>0</v>
      </c>
      <c r="CQ47" s="112">
        <f t="shared" si="71"/>
        <v>0</v>
      </c>
      <c r="CR47" s="112">
        <f t="shared" si="71"/>
        <v>0</v>
      </c>
      <c r="CS47" s="112">
        <f t="shared" si="71"/>
        <v>0</v>
      </c>
      <c r="CT47" s="112">
        <f t="shared" si="71"/>
        <v>0</v>
      </c>
      <c r="CU47" s="112">
        <f t="shared" si="71"/>
        <v>0</v>
      </c>
      <c r="CV47" s="112">
        <f t="shared" si="71"/>
        <v>0</v>
      </c>
      <c r="CW47" s="112">
        <f t="shared" si="71"/>
        <v>0</v>
      </c>
      <c r="CX47" s="39"/>
      <c r="CY47" s="39"/>
      <c r="CZ47" s="39"/>
      <c r="DA47" s="39"/>
      <c r="DB47" s="39"/>
      <c r="DC47" s="39"/>
      <c r="DD47" s="39"/>
      <c r="DE47" s="39"/>
      <c r="DF47" s="39"/>
      <c r="DG47" s="39"/>
      <c r="DH47" s="39"/>
      <c r="DI47" s="39"/>
      <c r="DJ47" s="39"/>
      <c r="DK47" s="39"/>
      <c r="DL47" s="39"/>
      <c r="DM47" s="39"/>
      <c r="DN47" s="39"/>
      <c r="DO47" s="39"/>
      <c r="DP47" s="39"/>
      <c r="DQ47" s="39"/>
      <c r="DR47" s="39"/>
      <c r="DS47" s="39"/>
      <c r="DT47" s="39"/>
      <c r="DU47" s="39"/>
      <c r="DV47" s="39"/>
      <c r="DW47" s="39"/>
      <c r="DX47" s="39"/>
      <c r="DY47" s="39"/>
      <c r="DZ47" s="39"/>
      <c r="EA47" s="39"/>
      <c r="EB47" s="39"/>
      <c r="EC47" s="39"/>
      <c r="ED47" s="39"/>
      <c r="EE47" s="39"/>
      <c r="EF47" s="39"/>
      <c r="EG47" s="39"/>
      <c r="EH47" s="39"/>
      <c r="EI47" s="39"/>
      <c r="EJ47" s="39"/>
      <c r="EK47" s="39"/>
      <c r="EL47" s="39"/>
      <c r="EM47" s="39"/>
      <c r="EN47" s="39"/>
      <c r="EO47" s="39"/>
      <c r="EP47" s="39"/>
      <c r="EQ47" s="39"/>
      <c r="ER47" s="39"/>
      <c r="ES47" s="39"/>
      <c r="ET47" s="39"/>
      <c r="EU47" s="39"/>
      <c r="EV47" s="39"/>
      <c r="EW47" s="39"/>
      <c r="EX47" s="39"/>
      <c r="EY47" s="39"/>
      <c r="EZ47" s="39"/>
      <c r="FA47" s="39"/>
      <c r="FB47" s="39"/>
      <c r="FC47" s="39"/>
      <c r="FD47" s="39"/>
      <c r="FE47" s="39"/>
      <c r="FF47" s="39"/>
      <c r="FG47" s="39"/>
      <c r="FH47" s="39"/>
      <c r="FI47" s="39"/>
      <c r="FJ47" s="39"/>
      <c r="FK47" s="39"/>
      <c r="FL47" s="39"/>
      <c r="FM47" s="39"/>
      <c r="FN47" s="39"/>
      <c r="FO47" s="39"/>
      <c r="FP47" s="39"/>
      <c r="FQ47" s="39"/>
      <c r="FR47" s="39"/>
      <c r="FS47" s="39"/>
      <c r="FT47" s="39"/>
      <c r="FU47" s="39"/>
      <c r="FV47" s="39"/>
      <c r="FW47" s="39"/>
      <c r="FX47" s="39"/>
      <c r="FY47" s="39"/>
      <c r="FZ47" s="39"/>
      <c r="GA47" s="39"/>
      <c r="GB47" s="39"/>
      <c r="GC47" s="39"/>
      <c r="GD47" s="39"/>
      <c r="GE47" s="39"/>
      <c r="GF47" s="39"/>
      <c r="GG47" s="39"/>
      <c r="GH47" s="39"/>
      <c r="GI47" s="39"/>
      <c r="GJ47" s="39"/>
      <c r="GK47" s="39"/>
      <c r="GL47" s="39"/>
      <c r="GM47" s="39"/>
      <c r="GN47" s="39"/>
      <c r="GO47" s="39"/>
      <c r="GP47" s="39"/>
      <c r="GQ47" s="39"/>
      <c r="GR47" s="39"/>
    </row>
    <row r="48" spans="2:200" ht="6.75" customHeight="1" thickTop="1" x14ac:dyDescent="0.25">
      <c r="B48" s="39"/>
      <c r="C48" s="93"/>
      <c r="D48" s="39"/>
      <c r="E48" s="60"/>
      <c r="F48" s="60"/>
      <c r="G48" s="60"/>
      <c r="H48" s="60"/>
      <c r="I48" s="60"/>
      <c r="J48" s="60"/>
      <c r="K48" s="60"/>
      <c r="L48" s="60"/>
      <c r="N48" s="48"/>
      <c r="O48" s="62"/>
      <c r="P48" s="106"/>
      <c r="Q48" s="77" t="str">
        <f t="shared" ref="Q48:CB48" si="72">IF(ROUND(Q44,0)&lt;0,1,"OK")</f>
        <v>OK</v>
      </c>
      <c r="R48" s="77" t="str">
        <f t="shared" si="72"/>
        <v>OK</v>
      </c>
      <c r="S48" s="77" t="str">
        <f t="shared" si="72"/>
        <v>OK</v>
      </c>
      <c r="T48" s="77" t="str">
        <f t="shared" si="72"/>
        <v>OK</v>
      </c>
      <c r="U48" s="77" t="str">
        <f t="shared" si="72"/>
        <v>OK</v>
      </c>
      <c r="V48" s="77" t="str">
        <f t="shared" si="72"/>
        <v>OK</v>
      </c>
      <c r="W48" s="77" t="str">
        <f t="shared" si="72"/>
        <v>OK</v>
      </c>
      <c r="X48" s="77" t="str">
        <f t="shared" si="72"/>
        <v>OK</v>
      </c>
      <c r="Y48" s="77" t="str">
        <f t="shared" si="72"/>
        <v>OK</v>
      </c>
      <c r="Z48" s="77" t="str">
        <f t="shared" si="72"/>
        <v>OK</v>
      </c>
      <c r="AA48" s="77" t="str">
        <f t="shared" si="72"/>
        <v>OK</v>
      </c>
      <c r="AB48" s="77" t="str">
        <f t="shared" si="72"/>
        <v>OK</v>
      </c>
      <c r="AC48" s="77" t="str">
        <f t="shared" si="72"/>
        <v>OK</v>
      </c>
      <c r="AD48" s="77" t="str">
        <f t="shared" si="72"/>
        <v>OK</v>
      </c>
      <c r="AE48" s="77" t="str">
        <f t="shared" si="72"/>
        <v>OK</v>
      </c>
      <c r="AF48" s="77" t="str">
        <f t="shared" si="72"/>
        <v>OK</v>
      </c>
      <c r="AG48" s="77" t="str">
        <f t="shared" si="72"/>
        <v>OK</v>
      </c>
      <c r="AH48" s="77" t="str">
        <f t="shared" si="72"/>
        <v>OK</v>
      </c>
      <c r="AI48" s="77" t="str">
        <f t="shared" si="72"/>
        <v>OK</v>
      </c>
      <c r="AJ48" s="77" t="str">
        <f t="shared" si="72"/>
        <v>OK</v>
      </c>
      <c r="AK48" s="77" t="str">
        <f t="shared" si="72"/>
        <v>OK</v>
      </c>
      <c r="AL48" s="77" t="str">
        <f t="shared" si="72"/>
        <v>OK</v>
      </c>
      <c r="AM48" s="77" t="str">
        <f t="shared" si="72"/>
        <v>OK</v>
      </c>
      <c r="AN48" s="77" t="str">
        <f t="shared" si="72"/>
        <v>OK</v>
      </c>
      <c r="AO48" s="77" t="str">
        <f t="shared" si="72"/>
        <v>OK</v>
      </c>
      <c r="AP48" s="77" t="str">
        <f t="shared" si="72"/>
        <v>OK</v>
      </c>
      <c r="AQ48" s="77" t="str">
        <f t="shared" si="72"/>
        <v>OK</v>
      </c>
      <c r="AR48" s="77" t="str">
        <f t="shared" si="72"/>
        <v>OK</v>
      </c>
      <c r="AS48" s="77" t="str">
        <f t="shared" si="72"/>
        <v>OK</v>
      </c>
      <c r="AT48" s="77" t="str">
        <f t="shared" si="72"/>
        <v>OK</v>
      </c>
      <c r="AU48" s="77" t="str">
        <f t="shared" si="72"/>
        <v>OK</v>
      </c>
      <c r="AV48" s="77" t="str">
        <f t="shared" si="72"/>
        <v>OK</v>
      </c>
      <c r="AW48" s="77" t="str">
        <f t="shared" si="72"/>
        <v>OK</v>
      </c>
      <c r="AX48" s="77" t="str">
        <f t="shared" si="72"/>
        <v>OK</v>
      </c>
      <c r="AY48" s="77" t="str">
        <f t="shared" si="72"/>
        <v>OK</v>
      </c>
      <c r="AZ48" s="77" t="str">
        <f t="shared" si="72"/>
        <v>OK</v>
      </c>
      <c r="BA48" s="77" t="str">
        <f t="shared" si="72"/>
        <v>OK</v>
      </c>
      <c r="BB48" s="77" t="str">
        <f t="shared" si="72"/>
        <v>OK</v>
      </c>
      <c r="BC48" s="77" t="str">
        <f t="shared" si="72"/>
        <v>OK</v>
      </c>
      <c r="BD48" s="77" t="str">
        <f t="shared" si="72"/>
        <v>OK</v>
      </c>
      <c r="BE48" s="77" t="str">
        <f t="shared" si="72"/>
        <v>OK</v>
      </c>
      <c r="BF48" s="77" t="str">
        <f t="shared" si="72"/>
        <v>OK</v>
      </c>
      <c r="BG48" s="77" t="str">
        <f t="shared" si="72"/>
        <v>OK</v>
      </c>
      <c r="BH48" s="77" t="str">
        <f t="shared" si="72"/>
        <v>OK</v>
      </c>
      <c r="BI48" s="77" t="str">
        <f t="shared" si="72"/>
        <v>OK</v>
      </c>
      <c r="BJ48" s="77" t="str">
        <f t="shared" si="72"/>
        <v>OK</v>
      </c>
      <c r="BK48" s="77" t="str">
        <f t="shared" si="72"/>
        <v>OK</v>
      </c>
      <c r="BL48" s="77" t="str">
        <f t="shared" si="72"/>
        <v>OK</v>
      </c>
      <c r="BM48" s="77" t="str">
        <f t="shared" si="72"/>
        <v>OK</v>
      </c>
      <c r="BN48" s="77" t="str">
        <f t="shared" si="72"/>
        <v>OK</v>
      </c>
      <c r="BO48" s="77" t="str">
        <f t="shared" si="72"/>
        <v>OK</v>
      </c>
      <c r="BP48" s="77" t="str">
        <f t="shared" si="72"/>
        <v>OK</v>
      </c>
      <c r="BQ48" s="77" t="str">
        <f t="shared" si="72"/>
        <v>OK</v>
      </c>
      <c r="BR48" s="77" t="str">
        <f t="shared" si="72"/>
        <v>OK</v>
      </c>
      <c r="BS48" s="77" t="str">
        <f t="shared" si="72"/>
        <v>OK</v>
      </c>
      <c r="BT48" s="77" t="str">
        <f t="shared" si="72"/>
        <v>OK</v>
      </c>
      <c r="BU48" s="77" t="str">
        <f t="shared" si="72"/>
        <v>OK</v>
      </c>
      <c r="BV48" s="77" t="str">
        <f t="shared" si="72"/>
        <v>OK</v>
      </c>
      <c r="BW48" s="77" t="str">
        <f t="shared" si="72"/>
        <v>OK</v>
      </c>
      <c r="BX48" s="77" t="str">
        <f t="shared" si="72"/>
        <v>OK</v>
      </c>
      <c r="BY48" s="77" t="str">
        <f t="shared" si="72"/>
        <v>OK</v>
      </c>
      <c r="BZ48" s="77" t="str">
        <f t="shared" si="72"/>
        <v>OK</v>
      </c>
      <c r="CA48" s="77" t="str">
        <f t="shared" si="72"/>
        <v>OK</v>
      </c>
      <c r="CB48" s="77" t="str">
        <f t="shared" si="72"/>
        <v>OK</v>
      </c>
      <c r="CC48" s="77" t="str">
        <f t="shared" ref="CC48:CW48" si="73">IF(ROUND(CC44,0)&lt;0,1,"OK")</f>
        <v>OK</v>
      </c>
      <c r="CD48" s="77" t="str">
        <f t="shared" si="73"/>
        <v>OK</v>
      </c>
      <c r="CE48" s="77" t="str">
        <f t="shared" si="73"/>
        <v>OK</v>
      </c>
      <c r="CF48" s="77" t="str">
        <f t="shared" si="73"/>
        <v>OK</v>
      </c>
      <c r="CG48" s="77" t="str">
        <f t="shared" si="73"/>
        <v>OK</v>
      </c>
      <c r="CH48" s="77" t="str">
        <f t="shared" si="73"/>
        <v>OK</v>
      </c>
      <c r="CI48" s="77" t="str">
        <f t="shared" si="73"/>
        <v>OK</v>
      </c>
      <c r="CJ48" s="77" t="str">
        <f t="shared" si="73"/>
        <v>OK</v>
      </c>
      <c r="CK48" s="77" t="str">
        <f t="shared" si="73"/>
        <v>OK</v>
      </c>
      <c r="CL48" s="77" t="str">
        <f t="shared" si="73"/>
        <v>OK</v>
      </c>
      <c r="CM48" s="77" t="str">
        <f t="shared" si="73"/>
        <v>OK</v>
      </c>
      <c r="CN48" s="77" t="str">
        <f t="shared" si="73"/>
        <v>OK</v>
      </c>
      <c r="CO48" s="77" t="str">
        <f t="shared" si="73"/>
        <v>OK</v>
      </c>
      <c r="CP48" s="77" t="str">
        <f t="shared" si="73"/>
        <v>OK</v>
      </c>
      <c r="CQ48" s="77" t="str">
        <f t="shared" si="73"/>
        <v>OK</v>
      </c>
      <c r="CR48" s="77" t="str">
        <f t="shared" si="73"/>
        <v>OK</v>
      </c>
      <c r="CS48" s="77" t="str">
        <f t="shared" si="73"/>
        <v>OK</v>
      </c>
      <c r="CT48" s="77" t="str">
        <f t="shared" si="73"/>
        <v>OK</v>
      </c>
      <c r="CU48" s="77" t="str">
        <f t="shared" si="73"/>
        <v>OK</v>
      </c>
      <c r="CV48" s="77" t="str">
        <f t="shared" si="73"/>
        <v>OK</v>
      </c>
      <c r="CW48" s="77" t="str">
        <f t="shared" si="73"/>
        <v>OK</v>
      </c>
      <c r="CX48" s="39"/>
      <c r="CY48" s="39"/>
      <c r="CZ48" s="39"/>
      <c r="DA48" s="39"/>
      <c r="DB48" s="39"/>
      <c r="DC48" s="39"/>
      <c r="DD48" s="39"/>
      <c r="DE48" s="39"/>
      <c r="DF48" s="39"/>
      <c r="DG48" s="39"/>
      <c r="DH48" s="39"/>
      <c r="DI48" s="39"/>
      <c r="DJ48" s="39"/>
      <c r="DK48" s="39"/>
      <c r="DL48" s="39"/>
      <c r="DM48" s="39"/>
      <c r="DN48" s="39"/>
      <c r="DO48" s="39"/>
      <c r="DP48" s="39"/>
      <c r="DQ48" s="39"/>
      <c r="DR48" s="39"/>
      <c r="DS48" s="39"/>
      <c r="DT48" s="39"/>
      <c r="DU48" s="39"/>
      <c r="DV48" s="39"/>
      <c r="DW48" s="39"/>
      <c r="DX48" s="39"/>
      <c r="DY48" s="39"/>
      <c r="DZ48" s="39"/>
      <c r="EA48" s="39"/>
      <c r="EB48" s="39"/>
      <c r="EC48" s="39"/>
      <c r="ED48" s="39"/>
      <c r="EE48" s="39"/>
      <c r="EF48" s="39"/>
      <c r="EG48" s="39"/>
      <c r="EH48" s="39"/>
      <c r="EI48" s="39"/>
      <c r="EJ48" s="39"/>
      <c r="EK48" s="39"/>
      <c r="EL48" s="39"/>
      <c r="EM48" s="39"/>
      <c r="EN48" s="39"/>
      <c r="EO48" s="39"/>
      <c r="EP48" s="39"/>
      <c r="EQ48" s="39"/>
      <c r="ER48" s="39"/>
      <c r="ES48" s="39"/>
      <c r="ET48" s="39"/>
      <c r="EU48" s="39"/>
      <c r="EV48" s="39"/>
      <c r="EW48" s="39"/>
      <c r="EX48" s="39"/>
      <c r="EY48" s="39"/>
      <c r="EZ48" s="39"/>
      <c r="FA48" s="39"/>
      <c r="FB48" s="39"/>
      <c r="FC48" s="39"/>
      <c r="FD48" s="39"/>
      <c r="FE48" s="39"/>
      <c r="FF48" s="39"/>
      <c r="FG48" s="39"/>
      <c r="FH48" s="39"/>
      <c r="FI48" s="39"/>
      <c r="FJ48" s="39"/>
      <c r="FK48" s="39"/>
      <c r="FL48" s="39"/>
      <c r="FM48" s="39"/>
      <c r="FN48" s="39"/>
      <c r="FO48" s="39"/>
      <c r="FP48" s="39"/>
      <c r="FQ48" s="39"/>
      <c r="FR48" s="39"/>
      <c r="FS48" s="39"/>
      <c r="FT48" s="39"/>
      <c r="FU48" s="39"/>
      <c r="FV48" s="39"/>
      <c r="FW48" s="39"/>
      <c r="FX48" s="39"/>
      <c r="FY48" s="39"/>
      <c r="FZ48" s="39"/>
      <c r="GA48" s="39"/>
      <c r="GB48" s="39"/>
      <c r="GC48" s="39"/>
      <c r="GD48" s="39"/>
      <c r="GE48" s="39"/>
      <c r="GF48" s="39"/>
      <c r="GG48" s="39"/>
      <c r="GH48" s="39"/>
      <c r="GI48" s="39"/>
      <c r="GJ48" s="39"/>
      <c r="GK48" s="39"/>
      <c r="GL48" s="39"/>
      <c r="GM48" s="39"/>
      <c r="GN48" s="39"/>
      <c r="GO48" s="39"/>
      <c r="GP48" s="39"/>
      <c r="GQ48" s="39"/>
      <c r="GR48" s="39"/>
    </row>
    <row r="49" spans="2:200" x14ac:dyDescent="0.25">
      <c r="B49" s="53" t="s">
        <v>58</v>
      </c>
      <c r="C49" s="54" t="s">
        <v>24</v>
      </c>
      <c r="D49" s="55" t="str">
        <f>D$15</f>
        <v>Initial</v>
      </c>
      <c r="E49" s="55">
        <f t="shared" ref="E49:L49" si="74">E$15</f>
        <v>2019</v>
      </c>
      <c r="F49" s="55">
        <f t="shared" si="74"/>
        <v>2020</v>
      </c>
      <c r="G49" s="55">
        <f t="shared" si="74"/>
        <v>2021</v>
      </c>
      <c r="H49" s="55">
        <f t="shared" si="74"/>
        <v>2022</v>
      </c>
      <c r="I49" s="55">
        <f t="shared" si="74"/>
        <v>2023</v>
      </c>
      <c r="J49" s="55">
        <f t="shared" si="74"/>
        <v>2024</v>
      </c>
      <c r="K49" s="55">
        <f t="shared" si="74"/>
        <v>2025</v>
      </c>
      <c r="L49" s="55">
        <f t="shared" si="74"/>
        <v>2026</v>
      </c>
      <c r="N49" s="42"/>
      <c r="O49" s="103"/>
      <c r="P49" s="104"/>
      <c r="Q49" s="57" t="str">
        <f t="shared" ref="Q49:CB49" si="75">Q19</f>
        <v>Initial</v>
      </c>
      <c r="R49" s="57">
        <f t="shared" si="75"/>
        <v>43466</v>
      </c>
      <c r="S49" s="57">
        <f t="shared" si="75"/>
        <v>43497</v>
      </c>
      <c r="T49" s="57">
        <f t="shared" si="75"/>
        <v>43525</v>
      </c>
      <c r="U49" s="57">
        <f t="shared" si="75"/>
        <v>43556</v>
      </c>
      <c r="V49" s="57">
        <f t="shared" si="75"/>
        <v>43586</v>
      </c>
      <c r="W49" s="57">
        <f t="shared" si="75"/>
        <v>43617</v>
      </c>
      <c r="X49" s="57">
        <f t="shared" si="75"/>
        <v>43647</v>
      </c>
      <c r="Y49" s="57">
        <f t="shared" si="75"/>
        <v>43678</v>
      </c>
      <c r="Z49" s="57">
        <f t="shared" si="75"/>
        <v>43709</v>
      </c>
      <c r="AA49" s="57">
        <f t="shared" si="75"/>
        <v>43739</v>
      </c>
      <c r="AB49" s="57">
        <f t="shared" si="75"/>
        <v>43770</v>
      </c>
      <c r="AC49" s="57">
        <f t="shared" si="75"/>
        <v>43800</v>
      </c>
      <c r="AD49" s="57">
        <f t="shared" si="75"/>
        <v>43831</v>
      </c>
      <c r="AE49" s="57">
        <f t="shared" si="75"/>
        <v>43862</v>
      </c>
      <c r="AF49" s="57">
        <f t="shared" si="75"/>
        <v>43891</v>
      </c>
      <c r="AG49" s="57">
        <f t="shared" si="75"/>
        <v>43922</v>
      </c>
      <c r="AH49" s="57">
        <f t="shared" si="75"/>
        <v>43952</v>
      </c>
      <c r="AI49" s="57">
        <f t="shared" si="75"/>
        <v>43983</v>
      </c>
      <c r="AJ49" s="57">
        <f t="shared" si="75"/>
        <v>44013</v>
      </c>
      <c r="AK49" s="57">
        <f t="shared" si="75"/>
        <v>44044</v>
      </c>
      <c r="AL49" s="57">
        <f t="shared" si="75"/>
        <v>44075</v>
      </c>
      <c r="AM49" s="57">
        <f t="shared" si="75"/>
        <v>44105</v>
      </c>
      <c r="AN49" s="57">
        <f t="shared" si="75"/>
        <v>44136</v>
      </c>
      <c r="AO49" s="57">
        <f t="shared" si="75"/>
        <v>44166</v>
      </c>
      <c r="AP49" s="57">
        <f t="shared" si="75"/>
        <v>44197</v>
      </c>
      <c r="AQ49" s="57">
        <f t="shared" si="75"/>
        <v>44228</v>
      </c>
      <c r="AR49" s="57">
        <f t="shared" si="75"/>
        <v>44256</v>
      </c>
      <c r="AS49" s="57">
        <f t="shared" si="75"/>
        <v>44287</v>
      </c>
      <c r="AT49" s="57">
        <f t="shared" si="75"/>
        <v>44317</v>
      </c>
      <c r="AU49" s="57">
        <f t="shared" si="75"/>
        <v>44348</v>
      </c>
      <c r="AV49" s="57">
        <f t="shared" si="75"/>
        <v>44378</v>
      </c>
      <c r="AW49" s="57">
        <f t="shared" si="75"/>
        <v>44409</v>
      </c>
      <c r="AX49" s="57">
        <f t="shared" si="75"/>
        <v>44440</v>
      </c>
      <c r="AY49" s="57">
        <f t="shared" si="75"/>
        <v>44470</v>
      </c>
      <c r="AZ49" s="57">
        <f t="shared" si="75"/>
        <v>44501</v>
      </c>
      <c r="BA49" s="57">
        <f t="shared" si="75"/>
        <v>44531</v>
      </c>
      <c r="BB49" s="57">
        <f t="shared" si="75"/>
        <v>44562</v>
      </c>
      <c r="BC49" s="57">
        <f t="shared" si="75"/>
        <v>44593</v>
      </c>
      <c r="BD49" s="57">
        <f t="shared" si="75"/>
        <v>44621</v>
      </c>
      <c r="BE49" s="57">
        <f t="shared" si="75"/>
        <v>44652</v>
      </c>
      <c r="BF49" s="57">
        <f t="shared" si="75"/>
        <v>44682</v>
      </c>
      <c r="BG49" s="57">
        <f t="shared" si="75"/>
        <v>44713</v>
      </c>
      <c r="BH49" s="57">
        <f t="shared" si="75"/>
        <v>44743</v>
      </c>
      <c r="BI49" s="57">
        <f t="shared" si="75"/>
        <v>44774</v>
      </c>
      <c r="BJ49" s="57">
        <f t="shared" si="75"/>
        <v>44805</v>
      </c>
      <c r="BK49" s="57">
        <f t="shared" si="75"/>
        <v>44835</v>
      </c>
      <c r="BL49" s="57">
        <f t="shared" si="75"/>
        <v>44866</v>
      </c>
      <c r="BM49" s="57">
        <f t="shared" si="75"/>
        <v>44896</v>
      </c>
      <c r="BN49" s="57">
        <f t="shared" si="75"/>
        <v>44927</v>
      </c>
      <c r="BO49" s="57">
        <f t="shared" si="75"/>
        <v>44958</v>
      </c>
      <c r="BP49" s="57">
        <f t="shared" si="75"/>
        <v>44986</v>
      </c>
      <c r="BQ49" s="57">
        <f t="shared" si="75"/>
        <v>45017</v>
      </c>
      <c r="BR49" s="57">
        <f t="shared" si="75"/>
        <v>45047</v>
      </c>
      <c r="BS49" s="57">
        <f t="shared" si="75"/>
        <v>45078</v>
      </c>
      <c r="BT49" s="57">
        <f t="shared" si="75"/>
        <v>45108</v>
      </c>
      <c r="BU49" s="57">
        <f t="shared" si="75"/>
        <v>45139</v>
      </c>
      <c r="BV49" s="57">
        <f t="shared" si="75"/>
        <v>45170</v>
      </c>
      <c r="BW49" s="57">
        <f t="shared" si="75"/>
        <v>45200</v>
      </c>
      <c r="BX49" s="57">
        <f t="shared" si="75"/>
        <v>45231</v>
      </c>
      <c r="BY49" s="57">
        <f t="shared" si="75"/>
        <v>45261</v>
      </c>
      <c r="BZ49" s="57">
        <f t="shared" si="75"/>
        <v>45292</v>
      </c>
      <c r="CA49" s="57">
        <f t="shared" si="75"/>
        <v>45323</v>
      </c>
      <c r="CB49" s="57">
        <f t="shared" si="75"/>
        <v>45352</v>
      </c>
      <c r="CC49" s="57">
        <f t="shared" ref="CC49:CW49" si="76">CC19</f>
        <v>45383</v>
      </c>
      <c r="CD49" s="57">
        <f t="shared" si="76"/>
        <v>45413</v>
      </c>
      <c r="CE49" s="57">
        <f t="shared" si="76"/>
        <v>45444</v>
      </c>
      <c r="CF49" s="57">
        <f t="shared" si="76"/>
        <v>45474</v>
      </c>
      <c r="CG49" s="57">
        <f t="shared" si="76"/>
        <v>45505</v>
      </c>
      <c r="CH49" s="57">
        <f t="shared" si="76"/>
        <v>45536</v>
      </c>
      <c r="CI49" s="57">
        <f t="shared" si="76"/>
        <v>45566</v>
      </c>
      <c r="CJ49" s="57">
        <f t="shared" si="76"/>
        <v>45597</v>
      </c>
      <c r="CK49" s="57">
        <f t="shared" si="76"/>
        <v>45627</v>
      </c>
      <c r="CL49" s="57">
        <f t="shared" si="76"/>
        <v>45658</v>
      </c>
      <c r="CM49" s="57">
        <f t="shared" si="76"/>
        <v>45689</v>
      </c>
      <c r="CN49" s="57">
        <f t="shared" si="76"/>
        <v>45717</v>
      </c>
      <c r="CO49" s="57">
        <f t="shared" si="76"/>
        <v>45748</v>
      </c>
      <c r="CP49" s="57">
        <f t="shared" si="76"/>
        <v>45778</v>
      </c>
      <c r="CQ49" s="57">
        <f t="shared" si="76"/>
        <v>45809</v>
      </c>
      <c r="CR49" s="57">
        <f t="shared" si="76"/>
        <v>45839</v>
      </c>
      <c r="CS49" s="57">
        <f t="shared" si="76"/>
        <v>45870</v>
      </c>
      <c r="CT49" s="57">
        <f t="shared" si="76"/>
        <v>45901</v>
      </c>
      <c r="CU49" s="57">
        <f t="shared" si="76"/>
        <v>45931</v>
      </c>
      <c r="CV49" s="57">
        <f t="shared" si="76"/>
        <v>45962</v>
      </c>
      <c r="CW49" s="57">
        <f t="shared" si="76"/>
        <v>45992</v>
      </c>
      <c r="CX49" s="39"/>
      <c r="CY49" s="39"/>
      <c r="CZ49" s="39"/>
      <c r="DA49" s="39"/>
      <c r="DB49" s="39"/>
      <c r="DC49" s="39"/>
      <c r="DD49" s="39"/>
      <c r="DE49" s="39"/>
      <c r="DF49" s="39"/>
      <c r="DG49" s="39"/>
      <c r="DH49" s="39"/>
      <c r="DI49" s="39"/>
      <c r="DJ49" s="39"/>
      <c r="DK49" s="39"/>
      <c r="DL49" s="39"/>
      <c r="DM49" s="39"/>
      <c r="DN49" s="39"/>
      <c r="DO49" s="39"/>
      <c r="DP49" s="39"/>
      <c r="DQ49" s="39"/>
      <c r="DR49" s="39"/>
      <c r="DS49" s="39"/>
      <c r="DT49" s="39"/>
      <c r="DU49" s="39"/>
      <c r="DV49" s="39"/>
      <c r="DW49" s="39"/>
      <c r="DX49" s="39"/>
      <c r="DY49" s="39"/>
      <c r="DZ49" s="39"/>
      <c r="EA49" s="39"/>
      <c r="EB49" s="39"/>
      <c r="EC49" s="39"/>
      <c r="ED49" s="39"/>
      <c r="EE49" s="39"/>
      <c r="EF49" s="39"/>
      <c r="EG49" s="39"/>
      <c r="EH49" s="39"/>
      <c r="EI49" s="39"/>
      <c r="EJ49" s="39"/>
      <c r="EK49" s="39"/>
      <c r="EL49" s="39"/>
      <c r="EM49" s="39"/>
      <c r="EN49" s="39"/>
      <c r="EO49" s="39"/>
      <c r="EP49" s="39"/>
      <c r="EQ49" s="39"/>
      <c r="ER49" s="39"/>
      <c r="ES49" s="39"/>
      <c r="ET49" s="39"/>
      <c r="EU49" s="39"/>
      <c r="EV49" s="39"/>
      <c r="EW49" s="39"/>
      <c r="EX49" s="39"/>
      <c r="EY49" s="39"/>
      <c r="EZ49" s="39"/>
      <c r="FA49" s="39"/>
      <c r="FB49" s="39"/>
      <c r="FC49" s="39"/>
      <c r="FD49" s="39"/>
      <c r="FE49" s="39"/>
      <c r="FF49" s="39"/>
      <c r="FG49" s="39"/>
      <c r="FH49" s="39"/>
      <c r="FI49" s="39"/>
      <c r="FJ49" s="39"/>
      <c r="FK49" s="39"/>
      <c r="FL49" s="39"/>
      <c r="FM49" s="39"/>
      <c r="FN49" s="39"/>
      <c r="FO49" s="39"/>
      <c r="FP49" s="39"/>
      <c r="FQ49" s="39"/>
      <c r="FR49" s="39"/>
      <c r="FS49" s="39"/>
      <c r="FT49" s="39"/>
      <c r="FU49" s="39"/>
      <c r="FV49" s="39"/>
      <c r="FW49" s="39"/>
      <c r="FX49" s="39"/>
      <c r="FY49" s="39"/>
      <c r="FZ49" s="39"/>
      <c r="GA49" s="39"/>
      <c r="GB49" s="39"/>
      <c r="GC49" s="39"/>
      <c r="GD49" s="39"/>
      <c r="GE49" s="39"/>
      <c r="GF49" s="39"/>
      <c r="GG49" s="39"/>
      <c r="GH49" s="39"/>
      <c r="GI49" s="39"/>
      <c r="GJ49" s="39"/>
      <c r="GK49" s="39"/>
      <c r="GL49" s="39"/>
      <c r="GM49" s="39"/>
      <c r="GN49" s="39"/>
      <c r="GO49" s="39"/>
      <c r="GP49" s="39"/>
      <c r="GQ49" s="39"/>
      <c r="GR49" s="39"/>
    </row>
    <row r="50" spans="2:200" x14ac:dyDescent="0.25">
      <c r="B50" s="58" t="s">
        <v>34</v>
      </c>
      <c r="C50" s="105"/>
      <c r="D50" s="58"/>
      <c r="E50" s="60">
        <f t="shared" ref="E50:L50" si="77">D53</f>
        <v>2000000</v>
      </c>
      <c r="F50" s="60">
        <f t="shared" si="77"/>
        <v>3680000</v>
      </c>
      <c r="G50" s="60">
        <f t="shared" si="77"/>
        <v>0</v>
      </c>
      <c r="H50" s="60">
        <f t="shared" si="77"/>
        <v>0</v>
      </c>
      <c r="I50" s="60">
        <f t="shared" si="77"/>
        <v>0</v>
      </c>
      <c r="J50" s="60">
        <f t="shared" si="77"/>
        <v>0</v>
      </c>
      <c r="K50" s="60">
        <f t="shared" si="77"/>
        <v>0</v>
      </c>
      <c r="L50" s="60">
        <f t="shared" si="77"/>
        <v>0</v>
      </c>
      <c r="N50" s="48"/>
      <c r="O50" s="62"/>
      <c r="P50" s="106"/>
      <c r="Q50" s="39"/>
      <c r="R50" s="60">
        <f>Q53</f>
        <v>2000000</v>
      </c>
      <c r="S50" s="60">
        <f t="shared" ref="S50:CD50" si="78">R53</f>
        <v>2200000</v>
      </c>
      <c r="T50" s="60">
        <f t="shared" si="78"/>
        <v>2400000</v>
      </c>
      <c r="U50" s="60">
        <f t="shared" si="78"/>
        <v>2600000</v>
      </c>
      <c r="V50" s="60">
        <f t="shared" si="78"/>
        <v>2800000</v>
      </c>
      <c r="W50" s="60">
        <f t="shared" si="78"/>
        <v>3000000</v>
      </c>
      <c r="X50" s="60">
        <f t="shared" si="78"/>
        <v>3200000</v>
      </c>
      <c r="Y50" s="60">
        <f t="shared" si="78"/>
        <v>3400000</v>
      </c>
      <c r="Z50" s="60">
        <f t="shared" si="78"/>
        <v>3600000</v>
      </c>
      <c r="AA50" s="60">
        <f t="shared" si="78"/>
        <v>3800000</v>
      </c>
      <c r="AB50" s="60">
        <f t="shared" si="78"/>
        <v>3760000</v>
      </c>
      <c r="AC50" s="60">
        <f t="shared" si="78"/>
        <v>3720000</v>
      </c>
      <c r="AD50" s="60">
        <f t="shared" si="78"/>
        <v>3680000</v>
      </c>
      <c r="AE50" s="60">
        <f t="shared" si="78"/>
        <v>3640000</v>
      </c>
      <c r="AF50" s="60">
        <f t="shared" si="78"/>
        <v>3600000</v>
      </c>
      <c r="AG50" s="60">
        <f t="shared" si="78"/>
        <v>3560000</v>
      </c>
      <c r="AH50" s="60">
        <f t="shared" si="78"/>
        <v>3520000</v>
      </c>
      <c r="AI50" s="60">
        <f t="shared" si="78"/>
        <v>3520000</v>
      </c>
      <c r="AJ50" s="60">
        <f t="shared" si="78"/>
        <v>0</v>
      </c>
      <c r="AK50" s="60">
        <f t="shared" si="78"/>
        <v>0</v>
      </c>
      <c r="AL50" s="60">
        <f t="shared" si="78"/>
        <v>0</v>
      </c>
      <c r="AM50" s="60">
        <f t="shared" si="78"/>
        <v>0</v>
      </c>
      <c r="AN50" s="60">
        <f t="shared" si="78"/>
        <v>0</v>
      </c>
      <c r="AO50" s="60">
        <f t="shared" si="78"/>
        <v>0</v>
      </c>
      <c r="AP50" s="60">
        <f t="shared" si="78"/>
        <v>0</v>
      </c>
      <c r="AQ50" s="60">
        <f t="shared" si="78"/>
        <v>0</v>
      </c>
      <c r="AR50" s="60">
        <f t="shared" si="78"/>
        <v>0</v>
      </c>
      <c r="AS50" s="60">
        <f t="shared" si="78"/>
        <v>0</v>
      </c>
      <c r="AT50" s="60">
        <f t="shared" si="78"/>
        <v>0</v>
      </c>
      <c r="AU50" s="60">
        <f t="shared" si="78"/>
        <v>0</v>
      </c>
      <c r="AV50" s="60">
        <f t="shared" si="78"/>
        <v>0</v>
      </c>
      <c r="AW50" s="60">
        <f t="shared" si="78"/>
        <v>0</v>
      </c>
      <c r="AX50" s="60">
        <f t="shared" si="78"/>
        <v>0</v>
      </c>
      <c r="AY50" s="60">
        <f t="shared" si="78"/>
        <v>0</v>
      </c>
      <c r="AZ50" s="60">
        <f t="shared" si="78"/>
        <v>0</v>
      </c>
      <c r="BA50" s="60">
        <f t="shared" si="78"/>
        <v>0</v>
      </c>
      <c r="BB50" s="60">
        <f t="shared" si="78"/>
        <v>0</v>
      </c>
      <c r="BC50" s="60">
        <f t="shared" si="78"/>
        <v>0</v>
      </c>
      <c r="BD50" s="60">
        <f t="shared" si="78"/>
        <v>0</v>
      </c>
      <c r="BE50" s="60">
        <f t="shared" si="78"/>
        <v>0</v>
      </c>
      <c r="BF50" s="60">
        <f t="shared" si="78"/>
        <v>0</v>
      </c>
      <c r="BG50" s="60">
        <f t="shared" si="78"/>
        <v>0</v>
      </c>
      <c r="BH50" s="60">
        <f t="shared" si="78"/>
        <v>0</v>
      </c>
      <c r="BI50" s="60">
        <f t="shared" si="78"/>
        <v>0</v>
      </c>
      <c r="BJ50" s="60">
        <f t="shared" si="78"/>
        <v>0</v>
      </c>
      <c r="BK50" s="60">
        <f t="shared" si="78"/>
        <v>0</v>
      </c>
      <c r="BL50" s="60">
        <f t="shared" si="78"/>
        <v>0</v>
      </c>
      <c r="BM50" s="60">
        <f t="shared" si="78"/>
        <v>0</v>
      </c>
      <c r="BN50" s="60">
        <f t="shared" si="78"/>
        <v>0</v>
      </c>
      <c r="BO50" s="60">
        <f t="shared" si="78"/>
        <v>0</v>
      </c>
      <c r="BP50" s="60">
        <f t="shared" si="78"/>
        <v>0</v>
      </c>
      <c r="BQ50" s="60">
        <f t="shared" si="78"/>
        <v>0</v>
      </c>
      <c r="BR50" s="60">
        <f t="shared" si="78"/>
        <v>0</v>
      </c>
      <c r="BS50" s="60">
        <f t="shared" si="78"/>
        <v>0</v>
      </c>
      <c r="BT50" s="60">
        <f t="shared" si="78"/>
        <v>0</v>
      </c>
      <c r="BU50" s="60">
        <f t="shared" si="78"/>
        <v>0</v>
      </c>
      <c r="BV50" s="60">
        <f t="shared" si="78"/>
        <v>0</v>
      </c>
      <c r="BW50" s="60">
        <f t="shared" si="78"/>
        <v>0</v>
      </c>
      <c r="BX50" s="60">
        <f t="shared" si="78"/>
        <v>0</v>
      </c>
      <c r="BY50" s="60">
        <f t="shared" si="78"/>
        <v>0</v>
      </c>
      <c r="BZ50" s="60">
        <f t="shared" si="78"/>
        <v>0</v>
      </c>
      <c r="CA50" s="60">
        <f t="shared" si="78"/>
        <v>0</v>
      </c>
      <c r="CB50" s="60">
        <f t="shared" si="78"/>
        <v>0</v>
      </c>
      <c r="CC50" s="60">
        <f t="shared" si="78"/>
        <v>0</v>
      </c>
      <c r="CD50" s="60">
        <f t="shared" si="78"/>
        <v>0</v>
      </c>
      <c r="CE50" s="60">
        <f t="shared" ref="CE50:CW50" si="79">CD53</f>
        <v>0</v>
      </c>
      <c r="CF50" s="60">
        <f t="shared" si="79"/>
        <v>0</v>
      </c>
      <c r="CG50" s="60">
        <f t="shared" si="79"/>
        <v>0</v>
      </c>
      <c r="CH50" s="60">
        <f t="shared" si="79"/>
        <v>0</v>
      </c>
      <c r="CI50" s="60">
        <f t="shared" si="79"/>
        <v>0</v>
      </c>
      <c r="CJ50" s="60">
        <f t="shared" si="79"/>
        <v>0</v>
      </c>
      <c r="CK50" s="60">
        <f t="shared" si="79"/>
        <v>0</v>
      </c>
      <c r="CL50" s="60">
        <f t="shared" si="79"/>
        <v>0</v>
      </c>
      <c r="CM50" s="60">
        <f t="shared" si="79"/>
        <v>0</v>
      </c>
      <c r="CN50" s="60">
        <f t="shared" si="79"/>
        <v>0</v>
      </c>
      <c r="CO50" s="60">
        <f t="shared" si="79"/>
        <v>0</v>
      </c>
      <c r="CP50" s="60">
        <f t="shared" si="79"/>
        <v>0</v>
      </c>
      <c r="CQ50" s="60">
        <f t="shared" si="79"/>
        <v>0</v>
      </c>
      <c r="CR50" s="60">
        <f t="shared" si="79"/>
        <v>0</v>
      </c>
      <c r="CS50" s="60">
        <f t="shared" si="79"/>
        <v>0</v>
      </c>
      <c r="CT50" s="60">
        <f t="shared" si="79"/>
        <v>0</v>
      </c>
      <c r="CU50" s="60">
        <f t="shared" si="79"/>
        <v>0</v>
      </c>
      <c r="CV50" s="60">
        <f t="shared" si="79"/>
        <v>0</v>
      </c>
      <c r="CW50" s="60">
        <f t="shared" si="79"/>
        <v>0</v>
      </c>
      <c r="CX50" s="39"/>
      <c r="CY50" s="39"/>
      <c r="CZ50" s="39"/>
      <c r="DA50" s="39"/>
      <c r="DB50" s="39"/>
      <c r="DC50" s="39"/>
      <c r="DD50" s="39"/>
      <c r="DE50" s="39"/>
      <c r="DF50" s="39"/>
      <c r="DG50" s="39"/>
      <c r="DH50" s="39"/>
      <c r="DI50" s="39"/>
      <c r="DJ50" s="39"/>
      <c r="DK50" s="39"/>
      <c r="DL50" s="39"/>
      <c r="DM50" s="39"/>
      <c r="DN50" s="39"/>
      <c r="DO50" s="39"/>
      <c r="DP50" s="39"/>
      <c r="DQ50" s="39"/>
      <c r="DR50" s="39"/>
      <c r="DS50" s="39"/>
      <c r="DT50" s="39"/>
      <c r="DU50" s="39"/>
      <c r="DV50" s="39"/>
      <c r="DW50" s="39"/>
      <c r="DX50" s="39"/>
      <c r="DY50" s="39"/>
      <c r="DZ50" s="39"/>
      <c r="EA50" s="39"/>
      <c r="EB50" s="39"/>
      <c r="EC50" s="39"/>
      <c r="ED50" s="39"/>
      <c r="EE50" s="39"/>
      <c r="EF50" s="39"/>
      <c r="EG50" s="39"/>
      <c r="EH50" s="39"/>
      <c r="EI50" s="39"/>
      <c r="EJ50" s="39"/>
      <c r="EK50" s="39"/>
      <c r="EL50" s="39"/>
      <c r="EM50" s="39"/>
      <c r="EN50" s="39"/>
      <c r="EO50" s="39"/>
      <c r="EP50" s="39"/>
      <c r="EQ50" s="39"/>
      <c r="ER50" s="39"/>
      <c r="ES50" s="39"/>
      <c r="ET50" s="39"/>
      <c r="EU50" s="39"/>
      <c r="EV50" s="39"/>
      <c r="EW50" s="39"/>
      <c r="EX50" s="39"/>
      <c r="EY50" s="39"/>
      <c r="EZ50" s="39"/>
      <c r="FA50" s="39"/>
      <c r="FB50" s="39"/>
      <c r="FC50" s="39"/>
      <c r="FD50" s="39"/>
      <c r="FE50" s="39"/>
      <c r="FF50" s="39"/>
      <c r="FG50" s="39"/>
      <c r="FH50" s="39"/>
      <c r="FI50" s="39"/>
      <c r="FJ50" s="39"/>
      <c r="FK50" s="39"/>
      <c r="FL50" s="39"/>
      <c r="FM50" s="39"/>
      <c r="FN50" s="39"/>
      <c r="FO50" s="39"/>
      <c r="FP50" s="39"/>
      <c r="FQ50" s="39"/>
      <c r="FR50" s="39"/>
      <c r="FS50" s="39"/>
      <c r="FT50" s="39"/>
      <c r="FU50" s="39"/>
      <c r="FV50" s="39"/>
      <c r="FW50" s="39"/>
      <c r="FX50" s="39"/>
      <c r="FY50" s="39"/>
      <c r="FZ50" s="39"/>
      <c r="GA50" s="39"/>
      <c r="GB50" s="39"/>
      <c r="GC50" s="39"/>
      <c r="GD50" s="39"/>
      <c r="GE50" s="39"/>
      <c r="GF50" s="39"/>
      <c r="GG50" s="39"/>
      <c r="GH50" s="39"/>
      <c r="GI50" s="39"/>
      <c r="GJ50" s="39"/>
      <c r="GK50" s="39"/>
      <c r="GL50" s="39"/>
      <c r="GM50" s="39"/>
      <c r="GN50" s="39"/>
      <c r="GO50" s="39"/>
      <c r="GP50" s="39"/>
      <c r="GQ50" s="39"/>
      <c r="GR50" s="39"/>
    </row>
    <row r="51" spans="2:200" x14ac:dyDescent="0.25">
      <c r="B51" s="70" t="s">
        <v>53</v>
      </c>
      <c r="C51" s="67">
        <f>$D$7</f>
        <v>0.2</v>
      </c>
      <c r="D51" s="107">
        <f t="shared" ref="D51:L52" si="80">SUMIF($Q$15:$CW$15,D$19,$Q51:$CW51)</f>
        <v>2000000</v>
      </c>
      <c r="E51" s="107">
        <f t="shared" si="80"/>
        <v>1800000</v>
      </c>
      <c r="F51" s="107">
        <f t="shared" si="80"/>
        <v>0</v>
      </c>
      <c r="G51" s="107">
        <f t="shared" si="80"/>
        <v>0</v>
      </c>
      <c r="H51" s="107">
        <f t="shared" si="80"/>
        <v>0</v>
      </c>
      <c r="I51" s="107">
        <f t="shared" si="80"/>
        <v>0</v>
      </c>
      <c r="J51" s="107">
        <f t="shared" si="80"/>
        <v>0</v>
      </c>
      <c r="K51" s="107">
        <f t="shared" si="80"/>
        <v>0</v>
      </c>
      <c r="L51" s="107">
        <f t="shared" si="80"/>
        <v>0</v>
      </c>
      <c r="O51" s="62"/>
      <c r="P51" s="106"/>
      <c r="Q51" s="107">
        <f t="shared" ref="Q51:CB51" si="81">-MIN(Q$38*$C51,0)</f>
        <v>2000000</v>
      </c>
      <c r="R51" s="107">
        <f t="shared" si="81"/>
        <v>200000</v>
      </c>
      <c r="S51" s="107">
        <f t="shared" si="81"/>
        <v>200000</v>
      </c>
      <c r="T51" s="107">
        <f t="shared" si="81"/>
        <v>200000</v>
      </c>
      <c r="U51" s="107">
        <f t="shared" si="81"/>
        <v>200000</v>
      </c>
      <c r="V51" s="107">
        <f t="shared" si="81"/>
        <v>200000</v>
      </c>
      <c r="W51" s="107">
        <f t="shared" si="81"/>
        <v>200000</v>
      </c>
      <c r="X51" s="107">
        <f t="shared" si="81"/>
        <v>200000</v>
      </c>
      <c r="Y51" s="107">
        <f t="shared" si="81"/>
        <v>200000</v>
      </c>
      <c r="Z51" s="107">
        <f t="shared" si="81"/>
        <v>200000</v>
      </c>
      <c r="AA51" s="107">
        <f t="shared" si="81"/>
        <v>0</v>
      </c>
      <c r="AB51" s="107">
        <f t="shared" si="81"/>
        <v>0</v>
      </c>
      <c r="AC51" s="107">
        <f t="shared" si="81"/>
        <v>0</v>
      </c>
      <c r="AD51" s="107">
        <f t="shared" si="81"/>
        <v>0</v>
      </c>
      <c r="AE51" s="107">
        <f t="shared" si="81"/>
        <v>0</v>
      </c>
      <c r="AF51" s="107">
        <f t="shared" si="81"/>
        <v>0</v>
      </c>
      <c r="AG51" s="107">
        <f t="shared" si="81"/>
        <v>0</v>
      </c>
      <c r="AH51" s="107">
        <f t="shared" si="81"/>
        <v>0</v>
      </c>
      <c r="AI51" s="107">
        <f t="shared" si="81"/>
        <v>0</v>
      </c>
      <c r="AJ51" s="107">
        <f t="shared" si="81"/>
        <v>0</v>
      </c>
      <c r="AK51" s="107">
        <f t="shared" si="81"/>
        <v>0</v>
      </c>
      <c r="AL51" s="107">
        <f t="shared" si="81"/>
        <v>0</v>
      </c>
      <c r="AM51" s="107">
        <f t="shared" si="81"/>
        <v>0</v>
      </c>
      <c r="AN51" s="107">
        <f t="shared" si="81"/>
        <v>0</v>
      </c>
      <c r="AO51" s="107">
        <f t="shared" si="81"/>
        <v>0</v>
      </c>
      <c r="AP51" s="107">
        <f t="shared" si="81"/>
        <v>0</v>
      </c>
      <c r="AQ51" s="107">
        <f t="shared" si="81"/>
        <v>0</v>
      </c>
      <c r="AR51" s="107">
        <f t="shared" si="81"/>
        <v>0</v>
      </c>
      <c r="AS51" s="107">
        <f t="shared" si="81"/>
        <v>0</v>
      </c>
      <c r="AT51" s="107">
        <f t="shared" si="81"/>
        <v>0</v>
      </c>
      <c r="AU51" s="107">
        <f t="shared" si="81"/>
        <v>0</v>
      </c>
      <c r="AV51" s="107">
        <f t="shared" si="81"/>
        <v>0</v>
      </c>
      <c r="AW51" s="107">
        <f t="shared" si="81"/>
        <v>0</v>
      </c>
      <c r="AX51" s="107">
        <f t="shared" si="81"/>
        <v>0</v>
      </c>
      <c r="AY51" s="107">
        <f t="shared" si="81"/>
        <v>0</v>
      </c>
      <c r="AZ51" s="107">
        <f t="shared" si="81"/>
        <v>0</v>
      </c>
      <c r="BA51" s="107">
        <f t="shared" si="81"/>
        <v>0</v>
      </c>
      <c r="BB51" s="107">
        <f t="shared" si="81"/>
        <v>0</v>
      </c>
      <c r="BC51" s="107">
        <f t="shared" si="81"/>
        <v>0</v>
      </c>
      <c r="BD51" s="107">
        <f t="shared" si="81"/>
        <v>0</v>
      </c>
      <c r="BE51" s="107">
        <f t="shared" si="81"/>
        <v>0</v>
      </c>
      <c r="BF51" s="107">
        <f t="shared" si="81"/>
        <v>0</v>
      </c>
      <c r="BG51" s="107">
        <f t="shared" si="81"/>
        <v>0</v>
      </c>
      <c r="BH51" s="107">
        <f t="shared" si="81"/>
        <v>0</v>
      </c>
      <c r="BI51" s="107">
        <f t="shared" si="81"/>
        <v>0</v>
      </c>
      <c r="BJ51" s="107">
        <f t="shared" si="81"/>
        <v>0</v>
      </c>
      <c r="BK51" s="107">
        <f t="shared" si="81"/>
        <v>0</v>
      </c>
      <c r="BL51" s="107">
        <f t="shared" si="81"/>
        <v>0</v>
      </c>
      <c r="BM51" s="107">
        <f t="shared" si="81"/>
        <v>0</v>
      </c>
      <c r="BN51" s="107">
        <f t="shared" si="81"/>
        <v>0</v>
      </c>
      <c r="BO51" s="107">
        <f t="shared" si="81"/>
        <v>0</v>
      </c>
      <c r="BP51" s="107">
        <f t="shared" si="81"/>
        <v>0</v>
      </c>
      <c r="BQ51" s="107">
        <f t="shared" si="81"/>
        <v>0</v>
      </c>
      <c r="BR51" s="107">
        <f t="shared" si="81"/>
        <v>0</v>
      </c>
      <c r="BS51" s="107">
        <f t="shared" si="81"/>
        <v>0</v>
      </c>
      <c r="BT51" s="107">
        <f t="shared" si="81"/>
        <v>0</v>
      </c>
      <c r="BU51" s="107">
        <f t="shared" si="81"/>
        <v>0</v>
      </c>
      <c r="BV51" s="107">
        <f t="shared" si="81"/>
        <v>0</v>
      </c>
      <c r="BW51" s="107">
        <f t="shared" si="81"/>
        <v>0</v>
      </c>
      <c r="BX51" s="107">
        <f t="shared" si="81"/>
        <v>0</v>
      </c>
      <c r="BY51" s="107">
        <f t="shared" si="81"/>
        <v>0</v>
      </c>
      <c r="BZ51" s="107">
        <f t="shared" si="81"/>
        <v>0</v>
      </c>
      <c r="CA51" s="107">
        <f t="shared" si="81"/>
        <v>0</v>
      </c>
      <c r="CB51" s="107">
        <f t="shared" si="81"/>
        <v>0</v>
      </c>
      <c r="CC51" s="107">
        <f t="shared" ref="CC51:CW51" si="82">-MIN(CC$38*$C51,0)</f>
        <v>0</v>
      </c>
      <c r="CD51" s="107">
        <f t="shared" si="82"/>
        <v>0</v>
      </c>
      <c r="CE51" s="107">
        <f t="shared" si="82"/>
        <v>0</v>
      </c>
      <c r="CF51" s="107">
        <f t="shared" si="82"/>
        <v>0</v>
      </c>
      <c r="CG51" s="107">
        <f t="shared" si="82"/>
        <v>0</v>
      </c>
      <c r="CH51" s="107">
        <f t="shared" si="82"/>
        <v>0</v>
      </c>
      <c r="CI51" s="107">
        <f t="shared" si="82"/>
        <v>0</v>
      </c>
      <c r="CJ51" s="107">
        <f t="shared" si="82"/>
        <v>0</v>
      </c>
      <c r="CK51" s="107">
        <f t="shared" si="82"/>
        <v>0</v>
      </c>
      <c r="CL51" s="107">
        <f t="shared" si="82"/>
        <v>0</v>
      </c>
      <c r="CM51" s="107">
        <f t="shared" si="82"/>
        <v>0</v>
      </c>
      <c r="CN51" s="107">
        <f t="shared" si="82"/>
        <v>0</v>
      </c>
      <c r="CO51" s="107">
        <f t="shared" si="82"/>
        <v>0</v>
      </c>
      <c r="CP51" s="107">
        <f t="shared" si="82"/>
        <v>0</v>
      </c>
      <c r="CQ51" s="107">
        <f t="shared" si="82"/>
        <v>0</v>
      </c>
      <c r="CR51" s="107">
        <f t="shared" si="82"/>
        <v>0</v>
      </c>
      <c r="CS51" s="107">
        <f t="shared" si="82"/>
        <v>0</v>
      </c>
      <c r="CT51" s="107">
        <f t="shared" si="82"/>
        <v>0</v>
      </c>
      <c r="CU51" s="107">
        <f t="shared" si="82"/>
        <v>0</v>
      </c>
      <c r="CV51" s="107">
        <f t="shared" si="82"/>
        <v>0</v>
      </c>
      <c r="CW51" s="107">
        <f t="shared" si="82"/>
        <v>0</v>
      </c>
      <c r="CX51" s="39"/>
      <c r="CY51" s="39"/>
      <c r="CZ51" s="39"/>
      <c r="DA51" s="39"/>
      <c r="DB51" s="39"/>
      <c r="DC51" s="39"/>
      <c r="DD51" s="39"/>
      <c r="DE51" s="39"/>
      <c r="DF51" s="39"/>
      <c r="DG51" s="39"/>
      <c r="DH51" s="39"/>
      <c r="DI51" s="39"/>
      <c r="DJ51" s="39"/>
      <c r="DK51" s="39"/>
      <c r="DL51" s="39"/>
      <c r="DM51" s="39"/>
      <c r="DN51" s="39"/>
      <c r="DO51" s="39"/>
      <c r="DP51" s="39"/>
      <c r="DQ51" s="39"/>
      <c r="DR51" s="39"/>
      <c r="DS51" s="39"/>
      <c r="DT51" s="39"/>
      <c r="DU51" s="39"/>
      <c r="DV51" s="39"/>
      <c r="DW51" s="39"/>
      <c r="DX51" s="39"/>
      <c r="DY51" s="39"/>
      <c r="DZ51" s="39"/>
      <c r="EA51" s="39"/>
      <c r="EB51" s="39"/>
      <c r="EC51" s="39"/>
      <c r="ED51" s="39"/>
      <c r="EE51" s="39"/>
      <c r="EF51" s="39"/>
      <c r="EG51" s="39"/>
      <c r="EH51" s="39"/>
      <c r="EI51" s="39"/>
      <c r="EJ51" s="39"/>
      <c r="EK51" s="39"/>
      <c r="EL51" s="39"/>
      <c r="EM51" s="39"/>
      <c r="EN51" s="39"/>
      <c r="EO51" s="39"/>
      <c r="EP51" s="39"/>
      <c r="EQ51" s="39"/>
      <c r="ER51" s="39"/>
      <c r="ES51" s="39"/>
      <c r="ET51" s="39"/>
      <c r="EU51" s="39"/>
      <c r="EV51" s="39"/>
      <c r="EW51" s="39"/>
      <c r="EX51" s="39"/>
      <c r="EY51" s="39"/>
      <c r="EZ51" s="39"/>
      <c r="FA51" s="39"/>
      <c r="FB51" s="39"/>
      <c r="FC51" s="39"/>
      <c r="FD51" s="39"/>
      <c r="FE51" s="39"/>
      <c r="FF51" s="39"/>
      <c r="FG51" s="39"/>
      <c r="FH51" s="39"/>
      <c r="FI51" s="39"/>
      <c r="FJ51" s="39"/>
      <c r="FK51" s="39"/>
      <c r="FL51" s="39"/>
      <c r="FM51" s="39"/>
      <c r="FN51" s="39"/>
      <c r="FO51" s="39"/>
      <c r="FP51" s="39"/>
      <c r="FQ51" s="39"/>
      <c r="FR51" s="39"/>
      <c r="FS51" s="39"/>
      <c r="FT51" s="39"/>
      <c r="FU51" s="39"/>
      <c r="FV51" s="39"/>
      <c r="FW51" s="39"/>
      <c r="FX51" s="39"/>
      <c r="FY51" s="39"/>
      <c r="FZ51" s="39"/>
      <c r="GA51" s="39"/>
      <c r="GB51" s="39"/>
      <c r="GC51" s="39"/>
      <c r="GD51" s="39"/>
      <c r="GE51" s="39"/>
      <c r="GF51" s="39"/>
      <c r="GG51" s="39"/>
      <c r="GH51" s="39"/>
      <c r="GI51" s="39"/>
      <c r="GJ51" s="39"/>
      <c r="GK51" s="39"/>
      <c r="GL51" s="39"/>
      <c r="GM51" s="39"/>
      <c r="GN51" s="39"/>
      <c r="GO51" s="39"/>
      <c r="GP51" s="39"/>
      <c r="GQ51" s="39"/>
      <c r="GR51" s="39"/>
    </row>
    <row r="52" spans="2:200" x14ac:dyDescent="0.25">
      <c r="B52" s="70" t="s">
        <v>54</v>
      </c>
      <c r="C52" s="108"/>
      <c r="D52" s="72">
        <f t="shared" si="80"/>
        <v>0</v>
      </c>
      <c r="E52" s="72">
        <f t="shared" si="80"/>
        <v>-120000</v>
      </c>
      <c r="F52" s="72">
        <f t="shared" si="80"/>
        <v>-3680000</v>
      </c>
      <c r="G52" s="72">
        <f t="shared" si="80"/>
        <v>0</v>
      </c>
      <c r="H52" s="72">
        <f t="shared" si="80"/>
        <v>0</v>
      </c>
      <c r="I52" s="72">
        <f t="shared" si="80"/>
        <v>0</v>
      </c>
      <c r="J52" s="72">
        <f t="shared" si="80"/>
        <v>0</v>
      </c>
      <c r="K52" s="72">
        <f t="shared" si="80"/>
        <v>0</v>
      </c>
      <c r="L52" s="72">
        <f t="shared" si="80"/>
        <v>0</v>
      </c>
      <c r="N52" s="61" t="s">
        <v>39</v>
      </c>
      <c r="O52" s="62"/>
      <c r="P52" s="106"/>
      <c r="Q52" s="72">
        <f t="shared" ref="Q52:CB52" si="83">-MIN(Q50+Q51,MAX(Q$38*$C51,0))</f>
        <v>0</v>
      </c>
      <c r="R52" s="72">
        <f t="shared" si="83"/>
        <v>0</v>
      </c>
      <c r="S52" s="72">
        <f t="shared" si="83"/>
        <v>0</v>
      </c>
      <c r="T52" s="72">
        <f t="shared" si="83"/>
        <v>0</v>
      </c>
      <c r="U52" s="72">
        <f t="shared" si="83"/>
        <v>0</v>
      </c>
      <c r="V52" s="72">
        <f t="shared" si="83"/>
        <v>0</v>
      </c>
      <c r="W52" s="72">
        <f t="shared" si="83"/>
        <v>0</v>
      </c>
      <c r="X52" s="72">
        <f t="shared" si="83"/>
        <v>0</v>
      </c>
      <c r="Y52" s="72">
        <f t="shared" si="83"/>
        <v>0</v>
      </c>
      <c r="Z52" s="72">
        <f t="shared" si="83"/>
        <v>0</v>
      </c>
      <c r="AA52" s="72">
        <f t="shared" si="83"/>
        <v>-40000</v>
      </c>
      <c r="AB52" s="72">
        <f t="shared" si="83"/>
        <v>-40000</v>
      </c>
      <c r="AC52" s="72">
        <f t="shared" si="83"/>
        <v>-40000</v>
      </c>
      <c r="AD52" s="72">
        <f t="shared" si="83"/>
        <v>-40000</v>
      </c>
      <c r="AE52" s="72">
        <f t="shared" si="83"/>
        <v>-40000</v>
      </c>
      <c r="AF52" s="72">
        <f t="shared" si="83"/>
        <v>-40000</v>
      </c>
      <c r="AG52" s="72">
        <f t="shared" si="83"/>
        <v>-40000</v>
      </c>
      <c r="AH52" s="72">
        <f t="shared" si="83"/>
        <v>0</v>
      </c>
      <c r="AI52" s="72">
        <f t="shared" si="83"/>
        <v>-3520000</v>
      </c>
      <c r="AJ52" s="72">
        <f t="shared" si="83"/>
        <v>0</v>
      </c>
      <c r="AK52" s="72">
        <f t="shared" si="83"/>
        <v>0</v>
      </c>
      <c r="AL52" s="72">
        <f t="shared" si="83"/>
        <v>0</v>
      </c>
      <c r="AM52" s="72">
        <f t="shared" si="83"/>
        <v>0</v>
      </c>
      <c r="AN52" s="72">
        <f t="shared" si="83"/>
        <v>0</v>
      </c>
      <c r="AO52" s="72">
        <f t="shared" si="83"/>
        <v>0</v>
      </c>
      <c r="AP52" s="72">
        <f t="shared" si="83"/>
        <v>0</v>
      </c>
      <c r="AQ52" s="72">
        <f t="shared" si="83"/>
        <v>0</v>
      </c>
      <c r="AR52" s="72">
        <f t="shared" si="83"/>
        <v>0</v>
      </c>
      <c r="AS52" s="72">
        <f t="shared" si="83"/>
        <v>0</v>
      </c>
      <c r="AT52" s="72">
        <f t="shared" si="83"/>
        <v>0</v>
      </c>
      <c r="AU52" s="72">
        <f t="shared" si="83"/>
        <v>0</v>
      </c>
      <c r="AV52" s="72">
        <f t="shared" si="83"/>
        <v>0</v>
      </c>
      <c r="AW52" s="72">
        <f t="shared" si="83"/>
        <v>0</v>
      </c>
      <c r="AX52" s="72">
        <f t="shared" si="83"/>
        <v>0</v>
      </c>
      <c r="AY52" s="72">
        <f t="shared" si="83"/>
        <v>0</v>
      </c>
      <c r="AZ52" s="72">
        <f t="shared" si="83"/>
        <v>0</v>
      </c>
      <c r="BA52" s="72">
        <f t="shared" si="83"/>
        <v>0</v>
      </c>
      <c r="BB52" s="72">
        <f t="shared" si="83"/>
        <v>0</v>
      </c>
      <c r="BC52" s="72">
        <f t="shared" si="83"/>
        <v>0</v>
      </c>
      <c r="BD52" s="72">
        <f t="shared" si="83"/>
        <v>0</v>
      </c>
      <c r="BE52" s="72">
        <f t="shared" si="83"/>
        <v>0</v>
      </c>
      <c r="BF52" s="72">
        <f t="shared" si="83"/>
        <v>0</v>
      </c>
      <c r="BG52" s="72">
        <f t="shared" si="83"/>
        <v>0</v>
      </c>
      <c r="BH52" s="72">
        <f t="shared" si="83"/>
        <v>0</v>
      </c>
      <c r="BI52" s="72">
        <f t="shared" si="83"/>
        <v>0</v>
      </c>
      <c r="BJ52" s="72">
        <f t="shared" si="83"/>
        <v>0</v>
      </c>
      <c r="BK52" s="72">
        <f t="shared" si="83"/>
        <v>0</v>
      </c>
      <c r="BL52" s="72">
        <f t="shared" si="83"/>
        <v>0</v>
      </c>
      <c r="BM52" s="72">
        <f t="shared" si="83"/>
        <v>0</v>
      </c>
      <c r="BN52" s="72">
        <f t="shared" si="83"/>
        <v>0</v>
      </c>
      <c r="BO52" s="72">
        <f t="shared" si="83"/>
        <v>0</v>
      </c>
      <c r="BP52" s="72">
        <f t="shared" si="83"/>
        <v>0</v>
      </c>
      <c r="BQ52" s="72">
        <f t="shared" si="83"/>
        <v>0</v>
      </c>
      <c r="BR52" s="72">
        <f t="shared" si="83"/>
        <v>0</v>
      </c>
      <c r="BS52" s="72">
        <f t="shared" si="83"/>
        <v>0</v>
      </c>
      <c r="BT52" s="72">
        <f t="shared" si="83"/>
        <v>0</v>
      </c>
      <c r="BU52" s="72">
        <f t="shared" si="83"/>
        <v>0</v>
      </c>
      <c r="BV52" s="72">
        <f t="shared" si="83"/>
        <v>0</v>
      </c>
      <c r="BW52" s="72">
        <f t="shared" si="83"/>
        <v>0</v>
      </c>
      <c r="BX52" s="72">
        <f t="shared" si="83"/>
        <v>0</v>
      </c>
      <c r="BY52" s="72">
        <f t="shared" si="83"/>
        <v>0</v>
      </c>
      <c r="BZ52" s="72">
        <f t="shared" si="83"/>
        <v>0</v>
      </c>
      <c r="CA52" s="72">
        <f t="shared" si="83"/>
        <v>0</v>
      </c>
      <c r="CB52" s="72">
        <f t="shared" si="83"/>
        <v>0</v>
      </c>
      <c r="CC52" s="72">
        <f t="shared" ref="CC52:CW52" si="84">-MIN(CC50+CC51,MAX(CC$38*$C51,0))</f>
        <v>0</v>
      </c>
      <c r="CD52" s="72">
        <f t="shared" si="84"/>
        <v>0</v>
      </c>
      <c r="CE52" s="72">
        <f t="shared" si="84"/>
        <v>0</v>
      </c>
      <c r="CF52" s="72">
        <f t="shared" si="84"/>
        <v>0</v>
      </c>
      <c r="CG52" s="72">
        <f t="shared" si="84"/>
        <v>0</v>
      </c>
      <c r="CH52" s="72">
        <f t="shared" si="84"/>
        <v>0</v>
      </c>
      <c r="CI52" s="72">
        <f t="shared" si="84"/>
        <v>0</v>
      </c>
      <c r="CJ52" s="72">
        <f t="shared" si="84"/>
        <v>0</v>
      </c>
      <c r="CK52" s="72">
        <f t="shared" si="84"/>
        <v>0</v>
      </c>
      <c r="CL52" s="72">
        <f t="shared" si="84"/>
        <v>0</v>
      </c>
      <c r="CM52" s="72">
        <f t="shared" si="84"/>
        <v>0</v>
      </c>
      <c r="CN52" s="72">
        <f t="shared" si="84"/>
        <v>0</v>
      </c>
      <c r="CO52" s="72">
        <f t="shared" si="84"/>
        <v>0</v>
      </c>
      <c r="CP52" s="72">
        <f t="shared" si="84"/>
        <v>0</v>
      </c>
      <c r="CQ52" s="72">
        <f t="shared" si="84"/>
        <v>0</v>
      </c>
      <c r="CR52" s="72">
        <f t="shared" si="84"/>
        <v>0</v>
      </c>
      <c r="CS52" s="72">
        <f t="shared" si="84"/>
        <v>0</v>
      </c>
      <c r="CT52" s="72">
        <f t="shared" si="84"/>
        <v>0</v>
      </c>
      <c r="CU52" s="72">
        <f t="shared" si="84"/>
        <v>0</v>
      </c>
      <c r="CV52" s="72">
        <f t="shared" si="84"/>
        <v>0</v>
      </c>
      <c r="CW52" s="72">
        <f t="shared" si="84"/>
        <v>0</v>
      </c>
      <c r="CX52" s="39"/>
      <c r="CY52" s="39"/>
      <c r="CZ52" s="39"/>
      <c r="DA52" s="39"/>
      <c r="DB52" s="39"/>
      <c r="DC52" s="39"/>
      <c r="DD52" s="39"/>
      <c r="DE52" s="39"/>
      <c r="DF52" s="39"/>
      <c r="DG52" s="39"/>
      <c r="DH52" s="39"/>
      <c r="DI52" s="39"/>
      <c r="DJ52" s="39"/>
      <c r="DK52" s="39"/>
      <c r="DL52" s="39"/>
      <c r="DM52" s="39"/>
      <c r="DN52" s="39"/>
      <c r="DO52" s="39"/>
      <c r="DP52" s="39"/>
      <c r="DQ52" s="39"/>
      <c r="DR52" s="39"/>
      <c r="DS52" s="39"/>
      <c r="DT52" s="39"/>
      <c r="DU52" s="39"/>
      <c r="DV52" s="39"/>
      <c r="DW52" s="39"/>
      <c r="DX52" s="39"/>
      <c r="DY52" s="39"/>
      <c r="DZ52" s="39"/>
      <c r="EA52" s="39"/>
      <c r="EB52" s="39"/>
      <c r="EC52" s="39"/>
      <c r="ED52" s="39"/>
      <c r="EE52" s="39"/>
      <c r="EF52" s="39"/>
      <c r="EG52" s="39"/>
      <c r="EH52" s="39"/>
      <c r="EI52" s="39"/>
      <c r="EJ52" s="39"/>
      <c r="EK52" s="39"/>
      <c r="EL52" s="39"/>
      <c r="EM52" s="39"/>
      <c r="EN52" s="39"/>
      <c r="EO52" s="39"/>
      <c r="EP52" s="39"/>
      <c r="EQ52" s="39"/>
      <c r="ER52" s="39"/>
      <c r="ES52" s="39"/>
      <c r="ET52" s="39"/>
      <c r="EU52" s="39"/>
      <c r="EV52" s="39"/>
      <c r="EW52" s="39"/>
      <c r="EX52" s="39"/>
      <c r="EY52" s="39"/>
      <c r="EZ52" s="39"/>
      <c r="FA52" s="39"/>
      <c r="FB52" s="39"/>
      <c r="FC52" s="39"/>
      <c r="FD52" s="39"/>
      <c r="FE52" s="39"/>
      <c r="FF52" s="39"/>
      <c r="FG52" s="39"/>
      <c r="FH52" s="39"/>
      <c r="FI52" s="39"/>
      <c r="FJ52" s="39"/>
      <c r="FK52" s="39"/>
      <c r="FL52" s="39"/>
      <c r="FM52" s="39"/>
      <c r="FN52" s="39"/>
      <c r="FO52" s="39"/>
      <c r="FP52" s="39"/>
      <c r="FQ52" s="39"/>
      <c r="FR52" s="39"/>
      <c r="FS52" s="39"/>
      <c r="FT52" s="39"/>
      <c r="FU52" s="39"/>
      <c r="FV52" s="39"/>
      <c r="FW52" s="39"/>
      <c r="FX52" s="39"/>
      <c r="FY52" s="39"/>
      <c r="FZ52" s="39"/>
      <c r="GA52" s="39"/>
      <c r="GB52" s="39"/>
      <c r="GC52" s="39"/>
      <c r="GD52" s="39"/>
      <c r="GE52" s="39"/>
      <c r="GF52" s="39"/>
      <c r="GG52" s="39"/>
      <c r="GH52" s="39"/>
      <c r="GI52" s="39"/>
      <c r="GJ52" s="39"/>
      <c r="GK52" s="39"/>
      <c r="GL52" s="39"/>
      <c r="GM52" s="39"/>
      <c r="GN52" s="39"/>
      <c r="GO52" s="39"/>
      <c r="GP52" s="39"/>
      <c r="GQ52" s="39"/>
      <c r="GR52" s="39"/>
    </row>
    <row r="53" spans="2:200" x14ac:dyDescent="0.25">
      <c r="B53" s="39" t="s">
        <v>40</v>
      </c>
      <c r="C53" s="109" t="str">
        <f>IF(SUM(R57:CW57)&gt;0,"Negative balance","OK")</f>
        <v>OK</v>
      </c>
      <c r="D53" s="60">
        <f t="shared" ref="D53:L53" si="85">SUM(D50:D52)</f>
        <v>2000000</v>
      </c>
      <c r="E53" s="60">
        <f t="shared" si="85"/>
        <v>3680000</v>
      </c>
      <c r="F53" s="60">
        <f t="shared" si="85"/>
        <v>0</v>
      </c>
      <c r="G53" s="60">
        <f t="shared" si="85"/>
        <v>0</v>
      </c>
      <c r="H53" s="60">
        <f t="shared" si="85"/>
        <v>0</v>
      </c>
      <c r="I53" s="60">
        <f t="shared" si="85"/>
        <v>0</v>
      </c>
      <c r="J53" s="60">
        <f t="shared" si="85"/>
        <v>0</v>
      </c>
      <c r="K53" s="60">
        <f t="shared" si="85"/>
        <v>0</v>
      </c>
      <c r="L53" s="60">
        <f t="shared" si="85"/>
        <v>0</v>
      </c>
      <c r="N53" s="68">
        <f>MAX(Q53:CW53)</f>
        <v>3800000</v>
      </c>
      <c r="O53" s="62"/>
      <c r="P53" s="106"/>
      <c r="Q53" s="60">
        <f>SUM(Q50:Q52)</f>
        <v>2000000</v>
      </c>
      <c r="R53" s="60">
        <f t="shared" ref="R53:CC53" si="86">SUM(R50:R52)</f>
        <v>2200000</v>
      </c>
      <c r="S53" s="60">
        <f t="shared" si="86"/>
        <v>2400000</v>
      </c>
      <c r="T53" s="60">
        <f t="shared" si="86"/>
        <v>2600000</v>
      </c>
      <c r="U53" s="60">
        <f t="shared" si="86"/>
        <v>2800000</v>
      </c>
      <c r="V53" s="60">
        <f t="shared" si="86"/>
        <v>3000000</v>
      </c>
      <c r="W53" s="60">
        <f t="shared" si="86"/>
        <v>3200000</v>
      </c>
      <c r="X53" s="60">
        <f t="shared" si="86"/>
        <v>3400000</v>
      </c>
      <c r="Y53" s="60">
        <f t="shared" si="86"/>
        <v>3600000</v>
      </c>
      <c r="Z53" s="60">
        <f t="shared" si="86"/>
        <v>3800000</v>
      </c>
      <c r="AA53" s="60">
        <f t="shared" si="86"/>
        <v>3760000</v>
      </c>
      <c r="AB53" s="60">
        <f t="shared" si="86"/>
        <v>3720000</v>
      </c>
      <c r="AC53" s="60">
        <f t="shared" si="86"/>
        <v>3680000</v>
      </c>
      <c r="AD53" s="60">
        <f t="shared" si="86"/>
        <v>3640000</v>
      </c>
      <c r="AE53" s="60">
        <f t="shared" si="86"/>
        <v>3600000</v>
      </c>
      <c r="AF53" s="60">
        <f t="shared" si="86"/>
        <v>3560000</v>
      </c>
      <c r="AG53" s="60">
        <f t="shared" si="86"/>
        <v>3520000</v>
      </c>
      <c r="AH53" s="60">
        <f t="shared" si="86"/>
        <v>3520000</v>
      </c>
      <c r="AI53" s="60">
        <f t="shared" si="86"/>
        <v>0</v>
      </c>
      <c r="AJ53" s="60">
        <f t="shared" si="86"/>
        <v>0</v>
      </c>
      <c r="AK53" s="60">
        <f t="shared" si="86"/>
        <v>0</v>
      </c>
      <c r="AL53" s="60">
        <f t="shared" si="86"/>
        <v>0</v>
      </c>
      <c r="AM53" s="60">
        <f t="shared" si="86"/>
        <v>0</v>
      </c>
      <c r="AN53" s="60">
        <f t="shared" si="86"/>
        <v>0</v>
      </c>
      <c r="AO53" s="60">
        <f t="shared" si="86"/>
        <v>0</v>
      </c>
      <c r="AP53" s="60">
        <f t="shared" si="86"/>
        <v>0</v>
      </c>
      <c r="AQ53" s="60">
        <f t="shared" si="86"/>
        <v>0</v>
      </c>
      <c r="AR53" s="60">
        <f t="shared" si="86"/>
        <v>0</v>
      </c>
      <c r="AS53" s="60">
        <f t="shared" si="86"/>
        <v>0</v>
      </c>
      <c r="AT53" s="60">
        <f t="shared" si="86"/>
        <v>0</v>
      </c>
      <c r="AU53" s="60">
        <f t="shared" si="86"/>
        <v>0</v>
      </c>
      <c r="AV53" s="60">
        <f t="shared" si="86"/>
        <v>0</v>
      </c>
      <c r="AW53" s="60">
        <f t="shared" si="86"/>
        <v>0</v>
      </c>
      <c r="AX53" s="60">
        <f t="shared" si="86"/>
        <v>0</v>
      </c>
      <c r="AY53" s="60">
        <f t="shared" si="86"/>
        <v>0</v>
      </c>
      <c r="AZ53" s="60">
        <f t="shared" si="86"/>
        <v>0</v>
      </c>
      <c r="BA53" s="60">
        <f t="shared" si="86"/>
        <v>0</v>
      </c>
      <c r="BB53" s="60">
        <f t="shared" si="86"/>
        <v>0</v>
      </c>
      <c r="BC53" s="60">
        <f t="shared" si="86"/>
        <v>0</v>
      </c>
      <c r="BD53" s="60">
        <f t="shared" si="86"/>
        <v>0</v>
      </c>
      <c r="BE53" s="60">
        <f t="shared" si="86"/>
        <v>0</v>
      </c>
      <c r="BF53" s="60">
        <f t="shared" si="86"/>
        <v>0</v>
      </c>
      <c r="BG53" s="60">
        <f t="shared" si="86"/>
        <v>0</v>
      </c>
      <c r="BH53" s="60">
        <f t="shared" si="86"/>
        <v>0</v>
      </c>
      <c r="BI53" s="60">
        <f t="shared" si="86"/>
        <v>0</v>
      </c>
      <c r="BJ53" s="60">
        <f t="shared" si="86"/>
        <v>0</v>
      </c>
      <c r="BK53" s="60">
        <f t="shared" si="86"/>
        <v>0</v>
      </c>
      <c r="BL53" s="60">
        <f t="shared" si="86"/>
        <v>0</v>
      </c>
      <c r="BM53" s="60">
        <f t="shared" si="86"/>
        <v>0</v>
      </c>
      <c r="BN53" s="60">
        <f t="shared" si="86"/>
        <v>0</v>
      </c>
      <c r="BO53" s="60">
        <f t="shared" si="86"/>
        <v>0</v>
      </c>
      <c r="BP53" s="60">
        <f t="shared" si="86"/>
        <v>0</v>
      </c>
      <c r="BQ53" s="60">
        <f t="shared" si="86"/>
        <v>0</v>
      </c>
      <c r="BR53" s="60">
        <f t="shared" si="86"/>
        <v>0</v>
      </c>
      <c r="BS53" s="60">
        <f t="shared" si="86"/>
        <v>0</v>
      </c>
      <c r="BT53" s="60">
        <f t="shared" si="86"/>
        <v>0</v>
      </c>
      <c r="BU53" s="60">
        <f t="shared" si="86"/>
        <v>0</v>
      </c>
      <c r="BV53" s="60">
        <f t="shared" si="86"/>
        <v>0</v>
      </c>
      <c r="BW53" s="60">
        <f t="shared" si="86"/>
        <v>0</v>
      </c>
      <c r="BX53" s="60">
        <f t="shared" si="86"/>
        <v>0</v>
      </c>
      <c r="BY53" s="60">
        <f t="shared" si="86"/>
        <v>0</v>
      </c>
      <c r="BZ53" s="60">
        <f t="shared" si="86"/>
        <v>0</v>
      </c>
      <c r="CA53" s="60">
        <f t="shared" si="86"/>
        <v>0</v>
      </c>
      <c r="CB53" s="60">
        <f t="shared" si="86"/>
        <v>0</v>
      </c>
      <c r="CC53" s="60">
        <f t="shared" si="86"/>
        <v>0</v>
      </c>
      <c r="CD53" s="60">
        <f t="shared" ref="CD53:CW53" si="87">SUM(CD50:CD52)</f>
        <v>0</v>
      </c>
      <c r="CE53" s="60">
        <f t="shared" si="87"/>
        <v>0</v>
      </c>
      <c r="CF53" s="60">
        <f t="shared" si="87"/>
        <v>0</v>
      </c>
      <c r="CG53" s="60">
        <f t="shared" si="87"/>
        <v>0</v>
      </c>
      <c r="CH53" s="60">
        <f t="shared" si="87"/>
        <v>0</v>
      </c>
      <c r="CI53" s="60">
        <f t="shared" si="87"/>
        <v>0</v>
      </c>
      <c r="CJ53" s="60">
        <f t="shared" si="87"/>
        <v>0</v>
      </c>
      <c r="CK53" s="60">
        <f t="shared" si="87"/>
        <v>0</v>
      </c>
      <c r="CL53" s="60">
        <f t="shared" si="87"/>
        <v>0</v>
      </c>
      <c r="CM53" s="60">
        <f t="shared" si="87"/>
        <v>0</v>
      </c>
      <c r="CN53" s="60">
        <f t="shared" si="87"/>
        <v>0</v>
      </c>
      <c r="CO53" s="60">
        <f t="shared" si="87"/>
        <v>0</v>
      </c>
      <c r="CP53" s="60">
        <f t="shared" si="87"/>
        <v>0</v>
      </c>
      <c r="CQ53" s="60">
        <f t="shared" si="87"/>
        <v>0</v>
      </c>
      <c r="CR53" s="60">
        <f t="shared" si="87"/>
        <v>0</v>
      </c>
      <c r="CS53" s="60">
        <f t="shared" si="87"/>
        <v>0</v>
      </c>
      <c r="CT53" s="60">
        <f t="shared" si="87"/>
        <v>0</v>
      </c>
      <c r="CU53" s="60">
        <f t="shared" si="87"/>
        <v>0</v>
      </c>
      <c r="CV53" s="60">
        <f t="shared" si="87"/>
        <v>0</v>
      </c>
      <c r="CW53" s="60">
        <f t="shared" si="87"/>
        <v>0</v>
      </c>
      <c r="CX53" s="39"/>
      <c r="CY53" s="39"/>
      <c r="CZ53" s="39"/>
      <c r="DA53" s="39"/>
      <c r="DB53" s="39"/>
      <c r="DC53" s="39"/>
      <c r="DD53" s="39"/>
      <c r="DE53" s="39"/>
      <c r="DF53" s="39"/>
      <c r="DG53" s="39"/>
      <c r="DH53" s="39"/>
      <c r="DI53" s="39"/>
      <c r="DJ53" s="39"/>
      <c r="DK53" s="39"/>
      <c r="DL53" s="39"/>
      <c r="DM53" s="39"/>
      <c r="DN53" s="39"/>
      <c r="DO53" s="39"/>
      <c r="DP53" s="39"/>
      <c r="DQ53" s="39"/>
      <c r="DR53" s="39"/>
      <c r="DS53" s="39"/>
      <c r="DT53" s="39"/>
      <c r="DU53" s="39"/>
      <c r="DV53" s="39"/>
      <c r="DW53" s="39"/>
      <c r="DX53" s="39"/>
      <c r="DY53" s="39"/>
      <c r="DZ53" s="39"/>
      <c r="EA53" s="39"/>
      <c r="EB53" s="39"/>
      <c r="EC53" s="39"/>
      <c r="ED53" s="39"/>
      <c r="EE53" s="39"/>
      <c r="EF53" s="39"/>
      <c r="EG53" s="39"/>
      <c r="EH53" s="39"/>
      <c r="EI53" s="39"/>
      <c r="EJ53" s="39"/>
      <c r="EK53" s="39"/>
      <c r="EL53" s="39"/>
      <c r="EM53" s="39"/>
      <c r="EN53" s="39"/>
      <c r="EO53" s="39"/>
      <c r="EP53" s="39"/>
      <c r="EQ53" s="39"/>
      <c r="ER53" s="39"/>
      <c r="ES53" s="39"/>
      <c r="ET53" s="39"/>
      <c r="EU53" s="39"/>
      <c r="EV53" s="39"/>
      <c r="EW53" s="39"/>
      <c r="EX53" s="39"/>
      <c r="EY53" s="39"/>
      <c r="EZ53" s="39"/>
      <c r="FA53" s="39"/>
      <c r="FB53" s="39"/>
      <c r="FC53" s="39"/>
      <c r="FD53" s="39"/>
      <c r="FE53" s="39"/>
      <c r="FF53" s="39"/>
      <c r="FG53" s="39"/>
      <c r="FH53" s="39"/>
      <c r="FI53" s="39"/>
      <c r="FJ53" s="39"/>
      <c r="FK53" s="39"/>
      <c r="FL53" s="39"/>
      <c r="FM53" s="39"/>
      <c r="FN53" s="39"/>
      <c r="FO53" s="39"/>
      <c r="FP53" s="39"/>
      <c r="FQ53" s="39"/>
      <c r="FR53" s="39"/>
      <c r="FS53" s="39"/>
      <c r="FT53" s="39"/>
      <c r="FU53" s="39"/>
      <c r="FV53" s="39"/>
      <c r="FW53" s="39"/>
      <c r="FX53" s="39"/>
      <c r="FY53" s="39"/>
      <c r="FZ53" s="39"/>
      <c r="GA53" s="39"/>
      <c r="GB53" s="39"/>
      <c r="GC53" s="39"/>
      <c r="GD53" s="39"/>
      <c r="GE53" s="39"/>
      <c r="GF53" s="39"/>
      <c r="GG53" s="39"/>
      <c r="GH53" s="39"/>
      <c r="GI53" s="39"/>
      <c r="GJ53" s="39"/>
      <c r="GK53" s="39"/>
      <c r="GL53" s="39"/>
      <c r="GM53" s="39"/>
      <c r="GN53" s="39"/>
      <c r="GO53" s="39"/>
      <c r="GP53" s="39"/>
      <c r="GQ53" s="39"/>
      <c r="GR53" s="39"/>
    </row>
    <row r="54" spans="2:200" ht="6.75" customHeight="1" x14ac:dyDescent="0.25">
      <c r="B54" s="39"/>
      <c r="C54" s="93"/>
      <c r="D54" s="39"/>
      <c r="E54" s="60"/>
      <c r="F54" s="60"/>
      <c r="G54" s="60"/>
      <c r="H54" s="60"/>
      <c r="I54" s="60"/>
      <c r="J54" s="60"/>
      <c r="K54" s="60"/>
      <c r="L54" s="60"/>
      <c r="O54" s="62"/>
      <c r="P54" s="106"/>
      <c r="Q54" s="77" t="str">
        <f>IF(ROUND(Q53,0)&lt;0,1,"OK")</f>
        <v>OK</v>
      </c>
      <c r="R54" s="77" t="str">
        <f t="shared" ref="R54:CC54" si="88">IF(ROUND(R53,0)&lt;0,1,"OK")</f>
        <v>OK</v>
      </c>
      <c r="S54" s="77" t="str">
        <f t="shared" si="88"/>
        <v>OK</v>
      </c>
      <c r="T54" s="77" t="str">
        <f t="shared" si="88"/>
        <v>OK</v>
      </c>
      <c r="U54" s="77" t="str">
        <f t="shared" si="88"/>
        <v>OK</v>
      </c>
      <c r="V54" s="77" t="str">
        <f t="shared" si="88"/>
        <v>OK</v>
      </c>
      <c r="W54" s="77" t="str">
        <f t="shared" si="88"/>
        <v>OK</v>
      </c>
      <c r="X54" s="77" t="str">
        <f t="shared" si="88"/>
        <v>OK</v>
      </c>
      <c r="Y54" s="77" t="str">
        <f t="shared" si="88"/>
        <v>OK</v>
      </c>
      <c r="Z54" s="77" t="str">
        <f t="shared" si="88"/>
        <v>OK</v>
      </c>
      <c r="AA54" s="77" t="str">
        <f t="shared" si="88"/>
        <v>OK</v>
      </c>
      <c r="AB54" s="77" t="str">
        <f t="shared" si="88"/>
        <v>OK</v>
      </c>
      <c r="AC54" s="77" t="str">
        <f t="shared" si="88"/>
        <v>OK</v>
      </c>
      <c r="AD54" s="77" t="str">
        <f t="shared" si="88"/>
        <v>OK</v>
      </c>
      <c r="AE54" s="77" t="str">
        <f t="shared" si="88"/>
        <v>OK</v>
      </c>
      <c r="AF54" s="77" t="str">
        <f t="shared" si="88"/>
        <v>OK</v>
      </c>
      <c r="AG54" s="77" t="str">
        <f t="shared" si="88"/>
        <v>OK</v>
      </c>
      <c r="AH54" s="77" t="str">
        <f t="shared" si="88"/>
        <v>OK</v>
      </c>
      <c r="AI54" s="77" t="str">
        <f t="shared" si="88"/>
        <v>OK</v>
      </c>
      <c r="AJ54" s="77" t="str">
        <f t="shared" si="88"/>
        <v>OK</v>
      </c>
      <c r="AK54" s="77" t="str">
        <f t="shared" si="88"/>
        <v>OK</v>
      </c>
      <c r="AL54" s="77" t="str">
        <f t="shared" si="88"/>
        <v>OK</v>
      </c>
      <c r="AM54" s="77" t="str">
        <f t="shared" si="88"/>
        <v>OK</v>
      </c>
      <c r="AN54" s="77" t="str">
        <f t="shared" si="88"/>
        <v>OK</v>
      </c>
      <c r="AO54" s="77" t="str">
        <f t="shared" si="88"/>
        <v>OK</v>
      </c>
      <c r="AP54" s="77" t="str">
        <f t="shared" si="88"/>
        <v>OK</v>
      </c>
      <c r="AQ54" s="77" t="str">
        <f t="shared" si="88"/>
        <v>OK</v>
      </c>
      <c r="AR54" s="77" t="str">
        <f t="shared" si="88"/>
        <v>OK</v>
      </c>
      <c r="AS54" s="77" t="str">
        <f t="shared" si="88"/>
        <v>OK</v>
      </c>
      <c r="AT54" s="77" t="str">
        <f t="shared" si="88"/>
        <v>OK</v>
      </c>
      <c r="AU54" s="77" t="str">
        <f t="shared" si="88"/>
        <v>OK</v>
      </c>
      <c r="AV54" s="77" t="str">
        <f t="shared" si="88"/>
        <v>OK</v>
      </c>
      <c r="AW54" s="77" t="str">
        <f t="shared" si="88"/>
        <v>OK</v>
      </c>
      <c r="AX54" s="77" t="str">
        <f t="shared" si="88"/>
        <v>OK</v>
      </c>
      <c r="AY54" s="77" t="str">
        <f t="shared" si="88"/>
        <v>OK</v>
      </c>
      <c r="AZ54" s="77" t="str">
        <f t="shared" si="88"/>
        <v>OK</v>
      </c>
      <c r="BA54" s="77" t="str">
        <f t="shared" si="88"/>
        <v>OK</v>
      </c>
      <c r="BB54" s="77" t="str">
        <f t="shared" si="88"/>
        <v>OK</v>
      </c>
      <c r="BC54" s="77" t="str">
        <f t="shared" si="88"/>
        <v>OK</v>
      </c>
      <c r="BD54" s="77" t="str">
        <f t="shared" si="88"/>
        <v>OK</v>
      </c>
      <c r="BE54" s="77" t="str">
        <f t="shared" si="88"/>
        <v>OK</v>
      </c>
      <c r="BF54" s="77" t="str">
        <f t="shared" si="88"/>
        <v>OK</v>
      </c>
      <c r="BG54" s="77" t="str">
        <f t="shared" si="88"/>
        <v>OK</v>
      </c>
      <c r="BH54" s="77" t="str">
        <f t="shared" si="88"/>
        <v>OK</v>
      </c>
      <c r="BI54" s="77" t="str">
        <f t="shared" si="88"/>
        <v>OK</v>
      </c>
      <c r="BJ54" s="77" t="str">
        <f t="shared" si="88"/>
        <v>OK</v>
      </c>
      <c r="BK54" s="77" t="str">
        <f t="shared" si="88"/>
        <v>OK</v>
      </c>
      <c r="BL54" s="77" t="str">
        <f t="shared" si="88"/>
        <v>OK</v>
      </c>
      <c r="BM54" s="77" t="str">
        <f t="shared" si="88"/>
        <v>OK</v>
      </c>
      <c r="BN54" s="77" t="str">
        <f t="shared" si="88"/>
        <v>OK</v>
      </c>
      <c r="BO54" s="77" t="str">
        <f t="shared" si="88"/>
        <v>OK</v>
      </c>
      <c r="BP54" s="77" t="str">
        <f t="shared" si="88"/>
        <v>OK</v>
      </c>
      <c r="BQ54" s="77" t="str">
        <f t="shared" si="88"/>
        <v>OK</v>
      </c>
      <c r="BR54" s="77" t="str">
        <f t="shared" si="88"/>
        <v>OK</v>
      </c>
      <c r="BS54" s="77" t="str">
        <f t="shared" si="88"/>
        <v>OK</v>
      </c>
      <c r="BT54" s="77" t="str">
        <f t="shared" si="88"/>
        <v>OK</v>
      </c>
      <c r="BU54" s="77" t="str">
        <f t="shared" si="88"/>
        <v>OK</v>
      </c>
      <c r="BV54" s="77" t="str">
        <f t="shared" si="88"/>
        <v>OK</v>
      </c>
      <c r="BW54" s="77" t="str">
        <f t="shared" si="88"/>
        <v>OK</v>
      </c>
      <c r="BX54" s="77" t="str">
        <f t="shared" si="88"/>
        <v>OK</v>
      </c>
      <c r="BY54" s="77" t="str">
        <f t="shared" si="88"/>
        <v>OK</v>
      </c>
      <c r="BZ54" s="77" t="str">
        <f t="shared" si="88"/>
        <v>OK</v>
      </c>
      <c r="CA54" s="77" t="str">
        <f t="shared" si="88"/>
        <v>OK</v>
      </c>
      <c r="CB54" s="77" t="str">
        <f t="shared" si="88"/>
        <v>OK</v>
      </c>
      <c r="CC54" s="77" t="str">
        <f t="shared" si="88"/>
        <v>OK</v>
      </c>
      <c r="CD54" s="77" t="str">
        <f t="shared" ref="CD54:CW54" si="89">IF(ROUND(CD53,0)&lt;0,1,"OK")</f>
        <v>OK</v>
      </c>
      <c r="CE54" s="77" t="str">
        <f t="shared" si="89"/>
        <v>OK</v>
      </c>
      <c r="CF54" s="77" t="str">
        <f t="shared" si="89"/>
        <v>OK</v>
      </c>
      <c r="CG54" s="77" t="str">
        <f t="shared" si="89"/>
        <v>OK</v>
      </c>
      <c r="CH54" s="77" t="str">
        <f t="shared" si="89"/>
        <v>OK</v>
      </c>
      <c r="CI54" s="77" t="str">
        <f t="shared" si="89"/>
        <v>OK</v>
      </c>
      <c r="CJ54" s="77" t="str">
        <f t="shared" si="89"/>
        <v>OK</v>
      </c>
      <c r="CK54" s="77" t="str">
        <f t="shared" si="89"/>
        <v>OK</v>
      </c>
      <c r="CL54" s="77" t="str">
        <f t="shared" si="89"/>
        <v>OK</v>
      </c>
      <c r="CM54" s="77" t="str">
        <f t="shared" si="89"/>
        <v>OK</v>
      </c>
      <c r="CN54" s="77" t="str">
        <f t="shared" si="89"/>
        <v>OK</v>
      </c>
      <c r="CO54" s="77" t="str">
        <f t="shared" si="89"/>
        <v>OK</v>
      </c>
      <c r="CP54" s="77" t="str">
        <f t="shared" si="89"/>
        <v>OK</v>
      </c>
      <c r="CQ54" s="77" t="str">
        <f t="shared" si="89"/>
        <v>OK</v>
      </c>
      <c r="CR54" s="77" t="str">
        <f t="shared" si="89"/>
        <v>OK</v>
      </c>
      <c r="CS54" s="77" t="str">
        <f t="shared" si="89"/>
        <v>OK</v>
      </c>
      <c r="CT54" s="77" t="str">
        <f t="shared" si="89"/>
        <v>OK</v>
      </c>
      <c r="CU54" s="77" t="str">
        <f t="shared" si="89"/>
        <v>OK</v>
      </c>
      <c r="CV54" s="77" t="str">
        <f t="shared" si="89"/>
        <v>OK</v>
      </c>
      <c r="CW54" s="77" t="str">
        <f t="shared" si="89"/>
        <v>OK</v>
      </c>
      <c r="CX54" s="39"/>
      <c r="CY54" s="39"/>
      <c r="CZ54" s="39"/>
      <c r="DA54" s="39"/>
      <c r="DB54" s="39"/>
      <c r="DC54" s="39"/>
      <c r="DD54" s="39"/>
      <c r="DE54" s="39"/>
      <c r="DF54" s="39"/>
      <c r="DG54" s="39"/>
      <c r="DH54" s="39"/>
      <c r="DI54" s="39"/>
      <c r="DJ54" s="39"/>
      <c r="DK54" s="39"/>
      <c r="DL54" s="39"/>
      <c r="DM54" s="39"/>
      <c r="DN54" s="39"/>
      <c r="DO54" s="39"/>
      <c r="DP54" s="39"/>
      <c r="DQ54" s="39"/>
      <c r="DR54" s="39"/>
      <c r="DS54" s="39"/>
      <c r="DT54" s="39"/>
      <c r="DU54" s="39"/>
      <c r="DV54" s="39"/>
      <c r="DW54" s="39"/>
      <c r="DX54" s="39"/>
      <c r="DY54" s="39"/>
      <c r="DZ54" s="39"/>
      <c r="EA54" s="39"/>
      <c r="EB54" s="39"/>
      <c r="EC54" s="39"/>
      <c r="ED54" s="39"/>
      <c r="EE54" s="39"/>
      <c r="EF54" s="39"/>
      <c r="EG54" s="39"/>
      <c r="EH54" s="39"/>
      <c r="EI54" s="39"/>
      <c r="EJ54" s="39"/>
      <c r="EK54" s="39"/>
      <c r="EL54" s="39"/>
      <c r="EM54" s="39"/>
      <c r="EN54" s="39"/>
      <c r="EO54" s="39"/>
      <c r="EP54" s="39"/>
      <c r="EQ54" s="39"/>
      <c r="ER54" s="39"/>
      <c r="ES54" s="39"/>
      <c r="ET54" s="39"/>
      <c r="EU54" s="39"/>
      <c r="EV54" s="39"/>
      <c r="EW54" s="39"/>
      <c r="EX54" s="39"/>
      <c r="EY54" s="39"/>
      <c r="EZ54" s="39"/>
      <c r="FA54" s="39"/>
      <c r="FB54" s="39"/>
      <c r="FC54" s="39"/>
      <c r="FD54" s="39"/>
      <c r="FE54" s="39"/>
      <c r="FF54" s="39"/>
      <c r="FG54" s="39"/>
      <c r="FH54" s="39"/>
      <c r="FI54" s="39"/>
      <c r="FJ54" s="39"/>
      <c r="FK54" s="39"/>
      <c r="FL54" s="39"/>
      <c r="FM54" s="39"/>
      <c r="FN54" s="39"/>
      <c r="FO54" s="39"/>
      <c r="FP54" s="39"/>
      <c r="FQ54" s="39"/>
      <c r="FR54" s="39"/>
      <c r="FS54" s="39"/>
      <c r="FT54" s="39"/>
      <c r="FU54" s="39"/>
      <c r="FV54" s="39"/>
      <c r="FW54" s="39"/>
      <c r="FX54" s="39"/>
      <c r="FY54" s="39"/>
      <c r="FZ54" s="39"/>
      <c r="GA54" s="39"/>
      <c r="GB54" s="39"/>
      <c r="GC54" s="39"/>
      <c r="GD54" s="39"/>
      <c r="GE54" s="39"/>
      <c r="GF54" s="39"/>
      <c r="GG54" s="39"/>
      <c r="GH54" s="39"/>
      <c r="GI54" s="39"/>
      <c r="GJ54" s="39"/>
      <c r="GK54" s="39"/>
      <c r="GL54" s="39"/>
      <c r="GM54" s="39"/>
      <c r="GN54" s="39"/>
      <c r="GO54" s="39"/>
      <c r="GP54" s="39"/>
      <c r="GQ54" s="39"/>
      <c r="GR54" s="39"/>
    </row>
    <row r="55" spans="2:200" x14ac:dyDescent="0.25">
      <c r="B55" s="70" t="s">
        <v>55</v>
      </c>
      <c r="C55" s="108"/>
      <c r="D55" s="99">
        <f t="shared" ref="D55:L56" si="90">SUMIF($Q$15:$CW$15,D$19,$Q55:$CW55)</f>
        <v>0</v>
      </c>
      <c r="E55" s="99">
        <f t="shared" si="90"/>
        <v>0</v>
      </c>
      <c r="F55" s="99">
        <f t="shared" si="90"/>
        <v>2117961.627540689</v>
      </c>
      <c r="G55" s="99">
        <f t="shared" si="90"/>
        <v>0</v>
      </c>
      <c r="H55" s="99">
        <f t="shared" si="90"/>
        <v>0</v>
      </c>
      <c r="I55" s="99">
        <f t="shared" si="90"/>
        <v>0</v>
      </c>
      <c r="J55" s="99">
        <f t="shared" si="90"/>
        <v>0</v>
      </c>
      <c r="K55" s="99">
        <f t="shared" si="90"/>
        <v>0</v>
      </c>
      <c r="L55" s="99">
        <f t="shared" si="90"/>
        <v>0</v>
      </c>
      <c r="N55" s="61" t="s">
        <v>56</v>
      </c>
      <c r="O55" s="62"/>
      <c r="P55" s="106"/>
      <c r="Q55" s="99">
        <f>(-Q69-Q81-Q93-Q99)+Q52</f>
        <v>0</v>
      </c>
      <c r="R55" s="99">
        <f t="shared" ref="R55:CC55" si="91">(-R69-R81-R93-R99)+R52</f>
        <v>0</v>
      </c>
      <c r="S55" s="99">
        <f t="shared" si="91"/>
        <v>0</v>
      </c>
      <c r="T55" s="99">
        <f t="shared" si="91"/>
        <v>0</v>
      </c>
      <c r="U55" s="99">
        <f t="shared" si="91"/>
        <v>0</v>
      </c>
      <c r="V55" s="99">
        <f t="shared" si="91"/>
        <v>0</v>
      </c>
      <c r="W55" s="99">
        <f t="shared" si="91"/>
        <v>0</v>
      </c>
      <c r="X55" s="99">
        <f t="shared" si="91"/>
        <v>0</v>
      </c>
      <c r="Y55" s="99">
        <f t="shared" si="91"/>
        <v>0</v>
      </c>
      <c r="Z55" s="99">
        <f t="shared" si="91"/>
        <v>0</v>
      </c>
      <c r="AA55" s="99">
        <f t="shared" si="91"/>
        <v>0</v>
      </c>
      <c r="AB55" s="99">
        <f t="shared" si="91"/>
        <v>0</v>
      </c>
      <c r="AC55" s="99">
        <f t="shared" si="91"/>
        <v>0</v>
      </c>
      <c r="AD55" s="99">
        <f t="shared" si="91"/>
        <v>0</v>
      </c>
      <c r="AE55" s="99">
        <f t="shared" si="91"/>
        <v>0</v>
      </c>
      <c r="AF55" s="99">
        <f t="shared" si="91"/>
        <v>0</v>
      </c>
      <c r="AG55" s="99">
        <f t="shared" si="91"/>
        <v>0</v>
      </c>
      <c r="AH55" s="99">
        <f t="shared" si="91"/>
        <v>0</v>
      </c>
      <c r="AI55" s="99">
        <f t="shared" si="91"/>
        <v>2117961.627540689</v>
      </c>
      <c r="AJ55" s="99">
        <f t="shared" si="91"/>
        <v>0</v>
      </c>
      <c r="AK55" s="99">
        <f t="shared" si="91"/>
        <v>0</v>
      </c>
      <c r="AL55" s="99">
        <f t="shared" si="91"/>
        <v>0</v>
      </c>
      <c r="AM55" s="99">
        <f t="shared" si="91"/>
        <v>0</v>
      </c>
      <c r="AN55" s="99">
        <f t="shared" si="91"/>
        <v>0</v>
      </c>
      <c r="AO55" s="99">
        <f t="shared" si="91"/>
        <v>0</v>
      </c>
      <c r="AP55" s="99">
        <f t="shared" si="91"/>
        <v>0</v>
      </c>
      <c r="AQ55" s="99">
        <f t="shared" si="91"/>
        <v>0</v>
      </c>
      <c r="AR55" s="99">
        <f t="shared" si="91"/>
        <v>0</v>
      </c>
      <c r="AS55" s="99">
        <f t="shared" si="91"/>
        <v>0</v>
      </c>
      <c r="AT55" s="99">
        <f t="shared" si="91"/>
        <v>0</v>
      </c>
      <c r="AU55" s="99">
        <f t="shared" si="91"/>
        <v>0</v>
      </c>
      <c r="AV55" s="99">
        <f t="shared" si="91"/>
        <v>0</v>
      </c>
      <c r="AW55" s="99">
        <f t="shared" si="91"/>
        <v>0</v>
      </c>
      <c r="AX55" s="99">
        <f t="shared" si="91"/>
        <v>0</v>
      </c>
      <c r="AY55" s="99">
        <f t="shared" si="91"/>
        <v>0</v>
      </c>
      <c r="AZ55" s="99">
        <f t="shared" si="91"/>
        <v>0</v>
      </c>
      <c r="BA55" s="99">
        <f t="shared" si="91"/>
        <v>0</v>
      </c>
      <c r="BB55" s="99">
        <f t="shared" si="91"/>
        <v>0</v>
      </c>
      <c r="BC55" s="99">
        <f t="shared" si="91"/>
        <v>0</v>
      </c>
      <c r="BD55" s="99">
        <f t="shared" si="91"/>
        <v>0</v>
      </c>
      <c r="BE55" s="99">
        <f t="shared" si="91"/>
        <v>0</v>
      </c>
      <c r="BF55" s="99">
        <f t="shared" si="91"/>
        <v>0</v>
      </c>
      <c r="BG55" s="99">
        <f t="shared" si="91"/>
        <v>0</v>
      </c>
      <c r="BH55" s="99">
        <f t="shared" si="91"/>
        <v>0</v>
      </c>
      <c r="BI55" s="99">
        <f t="shared" si="91"/>
        <v>0</v>
      </c>
      <c r="BJ55" s="99">
        <f t="shared" si="91"/>
        <v>0</v>
      </c>
      <c r="BK55" s="99">
        <f t="shared" si="91"/>
        <v>0</v>
      </c>
      <c r="BL55" s="99">
        <f t="shared" si="91"/>
        <v>0</v>
      </c>
      <c r="BM55" s="99">
        <f t="shared" si="91"/>
        <v>0</v>
      </c>
      <c r="BN55" s="99">
        <f t="shared" si="91"/>
        <v>0</v>
      </c>
      <c r="BO55" s="99">
        <f t="shared" si="91"/>
        <v>0</v>
      </c>
      <c r="BP55" s="99">
        <f t="shared" si="91"/>
        <v>0</v>
      </c>
      <c r="BQ55" s="99">
        <f t="shared" si="91"/>
        <v>0</v>
      </c>
      <c r="BR55" s="99">
        <f t="shared" si="91"/>
        <v>0</v>
      </c>
      <c r="BS55" s="99">
        <f t="shared" si="91"/>
        <v>0</v>
      </c>
      <c r="BT55" s="99">
        <f t="shared" si="91"/>
        <v>0</v>
      </c>
      <c r="BU55" s="99">
        <f t="shared" si="91"/>
        <v>0</v>
      </c>
      <c r="BV55" s="99">
        <f t="shared" si="91"/>
        <v>0</v>
      </c>
      <c r="BW55" s="99">
        <f t="shared" si="91"/>
        <v>0</v>
      </c>
      <c r="BX55" s="99">
        <f t="shared" si="91"/>
        <v>0</v>
      </c>
      <c r="BY55" s="99">
        <f t="shared" si="91"/>
        <v>0</v>
      </c>
      <c r="BZ55" s="99">
        <f t="shared" si="91"/>
        <v>0</v>
      </c>
      <c r="CA55" s="99">
        <f t="shared" si="91"/>
        <v>0</v>
      </c>
      <c r="CB55" s="99">
        <f t="shared" si="91"/>
        <v>0</v>
      </c>
      <c r="CC55" s="99">
        <f t="shared" si="91"/>
        <v>0</v>
      </c>
      <c r="CD55" s="99">
        <f t="shared" ref="CD55:CW55" si="92">(-CD69-CD81-CD93-CD99)+CD52</f>
        <v>0</v>
      </c>
      <c r="CE55" s="99">
        <f t="shared" si="92"/>
        <v>0</v>
      </c>
      <c r="CF55" s="99">
        <f t="shared" si="92"/>
        <v>0</v>
      </c>
      <c r="CG55" s="99">
        <f t="shared" si="92"/>
        <v>0</v>
      </c>
      <c r="CH55" s="99">
        <f t="shared" si="92"/>
        <v>0</v>
      </c>
      <c r="CI55" s="99">
        <f t="shared" si="92"/>
        <v>0</v>
      </c>
      <c r="CJ55" s="99">
        <f t="shared" si="92"/>
        <v>0</v>
      </c>
      <c r="CK55" s="99">
        <f t="shared" si="92"/>
        <v>0</v>
      </c>
      <c r="CL55" s="99">
        <f t="shared" si="92"/>
        <v>0</v>
      </c>
      <c r="CM55" s="99">
        <f t="shared" si="92"/>
        <v>0</v>
      </c>
      <c r="CN55" s="99">
        <f t="shared" si="92"/>
        <v>0</v>
      </c>
      <c r="CO55" s="99">
        <f t="shared" si="92"/>
        <v>0</v>
      </c>
      <c r="CP55" s="99">
        <f t="shared" si="92"/>
        <v>0</v>
      </c>
      <c r="CQ55" s="99">
        <f t="shared" si="92"/>
        <v>0</v>
      </c>
      <c r="CR55" s="99">
        <f t="shared" si="92"/>
        <v>0</v>
      </c>
      <c r="CS55" s="99">
        <f t="shared" si="92"/>
        <v>0</v>
      </c>
      <c r="CT55" s="99">
        <f t="shared" si="92"/>
        <v>0</v>
      </c>
      <c r="CU55" s="99">
        <f t="shared" si="92"/>
        <v>0</v>
      </c>
      <c r="CV55" s="99">
        <f t="shared" si="92"/>
        <v>0</v>
      </c>
      <c r="CW55" s="99">
        <f t="shared" si="92"/>
        <v>0</v>
      </c>
      <c r="CX55" s="39"/>
      <c r="CY55" s="39"/>
      <c r="CZ55" s="39"/>
      <c r="DA55" s="39"/>
      <c r="DB55" s="39"/>
      <c r="DC55" s="39"/>
      <c r="DD55" s="39"/>
      <c r="DE55" s="39"/>
      <c r="DF55" s="39"/>
      <c r="DG55" s="39"/>
      <c r="DH55" s="39"/>
      <c r="DI55" s="39"/>
      <c r="DJ55" s="39"/>
      <c r="DK55" s="39"/>
      <c r="DL55" s="39"/>
      <c r="DM55" s="39"/>
      <c r="DN55" s="39"/>
      <c r="DO55" s="39"/>
      <c r="DP55" s="39"/>
      <c r="DQ55" s="39"/>
      <c r="DR55" s="39"/>
      <c r="DS55" s="39"/>
      <c r="DT55" s="39"/>
      <c r="DU55" s="39"/>
      <c r="DV55" s="39"/>
      <c r="DW55" s="39"/>
      <c r="DX55" s="39"/>
      <c r="DY55" s="39"/>
      <c r="DZ55" s="39"/>
      <c r="EA55" s="39"/>
      <c r="EB55" s="39"/>
      <c r="EC55" s="39"/>
      <c r="ED55" s="39"/>
      <c r="EE55" s="39"/>
      <c r="EF55" s="39"/>
      <c r="EG55" s="39"/>
      <c r="EH55" s="39"/>
      <c r="EI55" s="39"/>
      <c r="EJ55" s="39"/>
      <c r="EK55" s="39"/>
      <c r="EL55" s="39"/>
      <c r="EM55" s="39"/>
      <c r="EN55" s="39"/>
      <c r="EO55" s="39"/>
      <c r="EP55" s="39"/>
      <c r="EQ55" s="39"/>
      <c r="ER55" s="39"/>
      <c r="ES55" s="39"/>
      <c r="ET55" s="39"/>
      <c r="EU55" s="39"/>
      <c r="EV55" s="39"/>
      <c r="EW55" s="39"/>
      <c r="EX55" s="39"/>
      <c r="EY55" s="39"/>
      <c r="EZ55" s="39"/>
      <c r="FA55" s="39"/>
      <c r="FB55" s="39"/>
      <c r="FC55" s="39"/>
      <c r="FD55" s="39"/>
      <c r="FE55" s="39"/>
      <c r="FF55" s="39"/>
      <c r="FG55" s="39"/>
      <c r="FH55" s="39"/>
      <c r="FI55" s="39"/>
      <c r="FJ55" s="39"/>
      <c r="FK55" s="39"/>
      <c r="FL55" s="39"/>
      <c r="FM55" s="39"/>
      <c r="FN55" s="39"/>
      <c r="FO55" s="39"/>
      <c r="FP55" s="39"/>
      <c r="FQ55" s="39"/>
      <c r="FR55" s="39"/>
      <c r="FS55" s="39"/>
      <c r="FT55" s="39"/>
      <c r="FU55" s="39"/>
      <c r="FV55" s="39"/>
      <c r="FW55" s="39"/>
      <c r="FX55" s="39"/>
      <c r="FY55" s="39"/>
      <c r="FZ55" s="39"/>
      <c r="GA55" s="39"/>
      <c r="GB55" s="39"/>
      <c r="GC55" s="39"/>
      <c r="GD55" s="39"/>
      <c r="GE55" s="39"/>
      <c r="GF55" s="39"/>
      <c r="GG55" s="39"/>
      <c r="GH55" s="39"/>
      <c r="GI55" s="39"/>
      <c r="GJ55" s="39"/>
      <c r="GK55" s="39"/>
      <c r="GL55" s="39"/>
      <c r="GM55" s="39"/>
      <c r="GN55" s="39"/>
      <c r="GO55" s="39"/>
      <c r="GP55" s="39"/>
      <c r="GQ55" s="39"/>
      <c r="GR55" s="39"/>
    </row>
    <row r="56" spans="2:200" ht="13.8" thickBot="1" x14ac:dyDescent="0.3">
      <c r="B56" s="110" t="s">
        <v>59</v>
      </c>
      <c r="C56" s="111"/>
      <c r="D56" s="112">
        <f t="shared" si="90"/>
        <v>-2000000</v>
      </c>
      <c r="E56" s="112">
        <f t="shared" si="90"/>
        <v>-1680000</v>
      </c>
      <c r="F56" s="112">
        <f t="shared" si="90"/>
        <v>5797961.627540689</v>
      </c>
      <c r="G56" s="112">
        <f t="shared" si="90"/>
        <v>0</v>
      </c>
      <c r="H56" s="112">
        <f t="shared" si="90"/>
        <v>0</v>
      </c>
      <c r="I56" s="112">
        <f t="shared" si="90"/>
        <v>0</v>
      </c>
      <c r="J56" s="112">
        <f t="shared" si="90"/>
        <v>0</v>
      </c>
      <c r="K56" s="112">
        <f t="shared" si="90"/>
        <v>0</v>
      </c>
      <c r="L56" s="112">
        <f t="shared" si="90"/>
        <v>0</v>
      </c>
      <c r="N56" s="68">
        <f>SUM(Q56:CW56)</f>
        <v>2117961.627540689</v>
      </c>
      <c r="O56" s="62"/>
      <c r="P56" s="106"/>
      <c r="Q56" s="112">
        <f>-Q51-Q52+Q55</f>
        <v>-2000000</v>
      </c>
      <c r="R56" s="112">
        <f t="shared" ref="R56:CC56" si="93">-R51-R52+R55</f>
        <v>-200000</v>
      </c>
      <c r="S56" s="112">
        <f t="shared" si="93"/>
        <v>-200000</v>
      </c>
      <c r="T56" s="112">
        <f t="shared" si="93"/>
        <v>-200000</v>
      </c>
      <c r="U56" s="112">
        <f t="shared" si="93"/>
        <v>-200000</v>
      </c>
      <c r="V56" s="112">
        <f t="shared" si="93"/>
        <v>-200000</v>
      </c>
      <c r="W56" s="112">
        <f t="shared" si="93"/>
        <v>-200000</v>
      </c>
      <c r="X56" s="112">
        <f t="shared" si="93"/>
        <v>-200000</v>
      </c>
      <c r="Y56" s="112">
        <f t="shared" si="93"/>
        <v>-200000</v>
      </c>
      <c r="Z56" s="112">
        <f t="shared" si="93"/>
        <v>-200000</v>
      </c>
      <c r="AA56" s="112">
        <f t="shared" si="93"/>
        <v>40000</v>
      </c>
      <c r="AB56" s="112">
        <f t="shared" si="93"/>
        <v>40000</v>
      </c>
      <c r="AC56" s="112">
        <f t="shared" si="93"/>
        <v>40000</v>
      </c>
      <c r="AD56" s="112">
        <f t="shared" si="93"/>
        <v>40000</v>
      </c>
      <c r="AE56" s="112">
        <f t="shared" si="93"/>
        <v>40000</v>
      </c>
      <c r="AF56" s="112">
        <f t="shared" si="93"/>
        <v>40000</v>
      </c>
      <c r="AG56" s="112">
        <f t="shared" si="93"/>
        <v>40000</v>
      </c>
      <c r="AH56" s="112">
        <f t="shared" si="93"/>
        <v>0</v>
      </c>
      <c r="AI56" s="112">
        <f t="shared" si="93"/>
        <v>5637961.627540689</v>
      </c>
      <c r="AJ56" s="112">
        <f t="shared" si="93"/>
        <v>0</v>
      </c>
      <c r="AK56" s="112">
        <f t="shared" si="93"/>
        <v>0</v>
      </c>
      <c r="AL56" s="112">
        <f t="shared" si="93"/>
        <v>0</v>
      </c>
      <c r="AM56" s="112">
        <f t="shared" si="93"/>
        <v>0</v>
      </c>
      <c r="AN56" s="112">
        <f t="shared" si="93"/>
        <v>0</v>
      </c>
      <c r="AO56" s="112">
        <f t="shared" si="93"/>
        <v>0</v>
      </c>
      <c r="AP56" s="112">
        <f t="shared" si="93"/>
        <v>0</v>
      </c>
      <c r="AQ56" s="112">
        <f t="shared" si="93"/>
        <v>0</v>
      </c>
      <c r="AR56" s="112">
        <f t="shared" si="93"/>
        <v>0</v>
      </c>
      <c r="AS56" s="112">
        <f t="shared" si="93"/>
        <v>0</v>
      </c>
      <c r="AT56" s="112">
        <f t="shared" si="93"/>
        <v>0</v>
      </c>
      <c r="AU56" s="112">
        <f t="shared" si="93"/>
        <v>0</v>
      </c>
      <c r="AV56" s="112">
        <f t="shared" si="93"/>
        <v>0</v>
      </c>
      <c r="AW56" s="112">
        <f t="shared" si="93"/>
        <v>0</v>
      </c>
      <c r="AX56" s="112">
        <f t="shared" si="93"/>
        <v>0</v>
      </c>
      <c r="AY56" s="112">
        <f t="shared" si="93"/>
        <v>0</v>
      </c>
      <c r="AZ56" s="112">
        <f t="shared" si="93"/>
        <v>0</v>
      </c>
      <c r="BA56" s="112">
        <f t="shared" si="93"/>
        <v>0</v>
      </c>
      <c r="BB56" s="112">
        <f t="shared" si="93"/>
        <v>0</v>
      </c>
      <c r="BC56" s="112">
        <f t="shared" si="93"/>
        <v>0</v>
      </c>
      <c r="BD56" s="112">
        <f t="shared" si="93"/>
        <v>0</v>
      </c>
      <c r="BE56" s="112">
        <f t="shared" si="93"/>
        <v>0</v>
      </c>
      <c r="BF56" s="112">
        <f t="shared" si="93"/>
        <v>0</v>
      </c>
      <c r="BG56" s="112">
        <f t="shared" si="93"/>
        <v>0</v>
      </c>
      <c r="BH56" s="112">
        <f t="shared" si="93"/>
        <v>0</v>
      </c>
      <c r="BI56" s="112">
        <f t="shared" si="93"/>
        <v>0</v>
      </c>
      <c r="BJ56" s="112">
        <f t="shared" si="93"/>
        <v>0</v>
      </c>
      <c r="BK56" s="112">
        <f t="shared" si="93"/>
        <v>0</v>
      </c>
      <c r="BL56" s="112">
        <f t="shared" si="93"/>
        <v>0</v>
      </c>
      <c r="BM56" s="112">
        <f t="shared" si="93"/>
        <v>0</v>
      </c>
      <c r="BN56" s="112">
        <f t="shared" si="93"/>
        <v>0</v>
      </c>
      <c r="BO56" s="112">
        <f t="shared" si="93"/>
        <v>0</v>
      </c>
      <c r="BP56" s="112">
        <f t="shared" si="93"/>
        <v>0</v>
      </c>
      <c r="BQ56" s="112">
        <f t="shared" si="93"/>
        <v>0</v>
      </c>
      <c r="BR56" s="112">
        <f t="shared" si="93"/>
        <v>0</v>
      </c>
      <c r="BS56" s="112">
        <f t="shared" si="93"/>
        <v>0</v>
      </c>
      <c r="BT56" s="112">
        <f t="shared" si="93"/>
        <v>0</v>
      </c>
      <c r="BU56" s="112">
        <f t="shared" si="93"/>
        <v>0</v>
      </c>
      <c r="BV56" s="112">
        <f t="shared" si="93"/>
        <v>0</v>
      </c>
      <c r="BW56" s="112">
        <f t="shared" si="93"/>
        <v>0</v>
      </c>
      <c r="BX56" s="112">
        <f t="shared" si="93"/>
        <v>0</v>
      </c>
      <c r="BY56" s="112">
        <f t="shared" si="93"/>
        <v>0</v>
      </c>
      <c r="BZ56" s="112">
        <f t="shared" si="93"/>
        <v>0</v>
      </c>
      <c r="CA56" s="112">
        <f t="shared" si="93"/>
        <v>0</v>
      </c>
      <c r="CB56" s="112">
        <f t="shared" si="93"/>
        <v>0</v>
      </c>
      <c r="CC56" s="112">
        <f t="shared" si="93"/>
        <v>0</v>
      </c>
      <c r="CD56" s="112">
        <f t="shared" ref="CD56:CW56" si="94">-CD51-CD52+CD55</f>
        <v>0</v>
      </c>
      <c r="CE56" s="112">
        <f t="shared" si="94"/>
        <v>0</v>
      </c>
      <c r="CF56" s="112">
        <f t="shared" si="94"/>
        <v>0</v>
      </c>
      <c r="CG56" s="112">
        <f t="shared" si="94"/>
        <v>0</v>
      </c>
      <c r="CH56" s="112">
        <f t="shared" si="94"/>
        <v>0</v>
      </c>
      <c r="CI56" s="112">
        <f t="shared" si="94"/>
        <v>0</v>
      </c>
      <c r="CJ56" s="112">
        <f t="shared" si="94"/>
        <v>0</v>
      </c>
      <c r="CK56" s="112">
        <f t="shared" si="94"/>
        <v>0</v>
      </c>
      <c r="CL56" s="112">
        <f t="shared" si="94"/>
        <v>0</v>
      </c>
      <c r="CM56" s="112">
        <f t="shared" si="94"/>
        <v>0</v>
      </c>
      <c r="CN56" s="112">
        <f t="shared" si="94"/>
        <v>0</v>
      </c>
      <c r="CO56" s="112">
        <f t="shared" si="94"/>
        <v>0</v>
      </c>
      <c r="CP56" s="112">
        <f t="shared" si="94"/>
        <v>0</v>
      </c>
      <c r="CQ56" s="112">
        <f t="shared" si="94"/>
        <v>0</v>
      </c>
      <c r="CR56" s="112">
        <f t="shared" si="94"/>
        <v>0</v>
      </c>
      <c r="CS56" s="112">
        <f t="shared" si="94"/>
        <v>0</v>
      </c>
      <c r="CT56" s="112">
        <f t="shared" si="94"/>
        <v>0</v>
      </c>
      <c r="CU56" s="112">
        <f t="shared" si="94"/>
        <v>0</v>
      </c>
      <c r="CV56" s="112">
        <f t="shared" si="94"/>
        <v>0</v>
      </c>
      <c r="CW56" s="112">
        <f t="shared" si="94"/>
        <v>0</v>
      </c>
      <c r="CX56" s="39"/>
      <c r="CY56" s="39"/>
      <c r="CZ56" s="39"/>
      <c r="DA56" s="39"/>
      <c r="DB56" s="39"/>
      <c r="DC56" s="39"/>
      <c r="DD56" s="39"/>
      <c r="DE56" s="39"/>
      <c r="DF56" s="39"/>
      <c r="DG56" s="39"/>
      <c r="DH56" s="39"/>
      <c r="DI56" s="39"/>
      <c r="DJ56" s="39"/>
      <c r="DK56" s="39"/>
      <c r="DL56" s="39"/>
      <c r="DM56" s="39"/>
      <c r="DN56" s="39"/>
      <c r="DO56" s="39"/>
      <c r="DP56" s="39"/>
      <c r="DQ56" s="39"/>
      <c r="DR56" s="39"/>
      <c r="DS56" s="39"/>
      <c r="DT56" s="39"/>
      <c r="DU56" s="39"/>
      <c r="DV56" s="39"/>
      <c r="DW56" s="39"/>
      <c r="DX56" s="39"/>
      <c r="DY56" s="39"/>
      <c r="DZ56" s="39"/>
      <c r="EA56" s="39"/>
      <c r="EB56" s="39"/>
      <c r="EC56" s="39"/>
      <c r="ED56" s="39"/>
      <c r="EE56" s="39"/>
      <c r="EF56" s="39"/>
      <c r="EG56" s="39"/>
      <c r="EH56" s="39"/>
      <c r="EI56" s="39"/>
      <c r="EJ56" s="39"/>
      <c r="EK56" s="39"/>
      <c r="EL56" s="39"/>
      <c r="EM56" s="39"/>
      <c r="EN56" s="39"/>
      <c r="EO56" s="39"/>
      <c r="EP56" s="39"/>
      <c r="EQ56" s="39"/>
      <c r="ER56" s="39"/>
      <c r="ES56" s="39"/>
      <c r="ET56" s="39"/>
      <c r="EU56" s="39"/>
      <c r="EV56" s="39"/>
      <c r="EW56" s="39"/>
      <c r="EX56" s="39"/>
      <c r="EY56" s="39"/>
      <c r="EZ56" s="39"/>
      <c r="FA56" s="39"/>
      <c r="FB56" s="39"/>
      <c r="FC56" s="39"/>
      <c r="FD56" s="39"/>
      <c r="FE56" s="39"/>
      <c r="FF56" s="39"/>
      <c r="FG56" s="39"/>
      <c r="FH56" s="39"/>
      <c r="FI56" s="39"/>
      <c r="FJ56" s="39"/>
      <c r="FK56" s="39"/>
      <c r="FL56" s="39"/>
      <c r="FM56" s="39"/>
      <c r="FN56" s="39"/>
      <c r="FO56" s="39"/>
      <c r="FP56" s="39"/>
      <c r="FQ56" s="39"/>
      <c r="FR56" s="39"/>
      <c r="FS56" s="39"/>
      <c r="FT56" s="39"/>
      <c r="FU56" s="39"/>
      <c r="FV56" s="39"/>
      <c r="FW56" s="39"/>
      <c r="FX56" s="39"/>
      <c r="FY56" s="39"/>
      <c r="FZ56" s="39"/>
      <c r="GA56" s="39"/>
      <c r="GB56" s="39"/>
      <c r="GC56" s="39"/>
      <c r="GD56" s="39"/>
      <c r="GE56" s="39"/>
      <c r="GF56" s="39"/>
      <c r="GG56" s="39"/>
      <c r="GH56" s="39"/>
      <c r="GI56" s="39"/>
      <c r="GJ56" s="39"/>
      <c r="GK56" s="39"/>
      <c r="GL56" s="39"/>
      <c r="GM56" s="39"/>
      <c r="GN56" s="39"/>
      <c r="GO56" s="39"/>
      <c r="GP56" s="39"/>
      <c r="GQ56" s="39"/>
      <c r="GR56" s="39"/>
    </row>
    <row r="57" spans="2:200" ht="6.75" customHeight="1" thickTop="1" x14ac:dyDescent="0.25">
      <c r="B57" s="39"/>
      <c r="C57" s="93"/>
      <c r="D57" s="39"/>
      <c r="E57" s="60"/>
      <c r="F57" s="60"/>
      <c r="G57" s="60"/>
      <c r="H57" s="60"/>
      <c r="I57" s="60"/>
      <c r="J57" s="60"/>
      <c r="K57" s="60"/>
      <c r="L57" s="60"/>
      <c r="N57" s="48"/>
      <c r="O57" s="62"/>
      <c r="P57" s="106"/>
      <c r="Q57" s="77" t="str">
        <f>IF(ROUND(Q53,0)&lt;0,1,"OK")</f>
        <v>OK</v>
      </c>
      <c r="R57" s="77" t="str">
        <f t="shared" ref="R57:CC57" si="95">IF(ROUND(R53,0)&lt;0,1,"OK")</f>
        <v>OK</v>
      </c>
      <c r="S57" s="77" t="str">
        <f t="shared" si="95"/>
        <v>OK</v>
      </c>
      <c r="T57" s="77" t="str">
        <f t="shared" si="95"/>
        <v>OK</v>
      </c>
      <c r="U57" s="77" t="str">
        <f t="shared" si="95"/>
        <v>OK</v>
      </c>
      <c r="V57" s="77" t="str">
        <f t="shared" si="95"/>
        <v>OK</v>
      </c>
      <c r="W57" s="77" t="str">
        <f t="shared" si="95"/>
        <v>OK</v>
      </c>
      <c r="X57" s="77" t="str">
        <f t="shared" si="95"/>
        <v>OK</v>
      </c>
      <c r="Y57" s="77" t="str">
        <f t="shared" si="95"/>
        <v>OK</v>
      </c>
      <c r="Z57" s="77" t="str">
        <f t="shared" si="95"/>
        <v>OK</v>
      </c>
      <c r="AA57" s="77" t="str">
        <f t="shared" si="95"/>
        <v>OK</v>
      </c>
      <c r="AB57" s="77" t="str">
        <f t="shared" si="95"/>
        <v>OK</v>
      </c>
      <c r="AC57" s="77" t="str">
        <f t="shared" si="95"/>
        <v>OK</v>
      </c>
      <c r="AD57" s="77" t="str">
        <f t="shared" si="95"/>
        <v>OK</v>
      </c>
      <c r="AE57" s="77" t="str">
        <f t="shared" si="95"/>
        <v>OK</v>
      </c>
      <c r="AF57" s="77" t="str">
        <f t="shared" si="95"/>
        <v>OK</v>
      </c>
      <c r="AG57" s="77" t="str">
        <f t="shared" si="95"/>
        <v>OK</v>
      </c>
      <c r="AH57" s="77" t="str">
        <f t="shared" si="95"/>
        <v>OK</v>
      </c>
      <c r="AI57" s="77" t="str">
        <f t="shared" si="95"/>
        <v>OK</v>
      </c>
      <c r="AJ57" s="77" t="str">
        <f t="shared" si="95"/>
        <v>OK</v>
      </c>
      <c r="AK57" s="77" t="str">
        <f t="shared" si="95"/>
        <v>OK</v>
      </c>
      <c r="AL57" s="77" t="str">
        <f t="shared" si="95"/>
        <v>OK</v>
      </c>
      <c r="AM57" s="77" t="str">
        <f t="shared" si="95"/>
        <v>OK</v>
      </c>
      <c r="AN57" s="77" t="str">
        <f t="shared" si="95"/>
        <v>OK</v>
      </c>
      <c r="AO57" s="77" t="str">
        <f t="shared" si="95"/>
        <v>OK</v>
      </c>
      <c r="AP57" s="77" t="str">
        <f t="shared" si="95"/>
        <v>OK</v>
      </c>
      <c r="AQ57" s="77" t="str">
        <f t="shared" si="95"/>
        <v>OK</v>
      </c>
      <c r="AR57" s="77" t="str">
        <f t="shared" si="95"/>
        <v>OK</v>
      </c>
      <c r="AS57" s="77" t="str">
        <f t="shared" si="95"/>
        <v>OK</v>
      </c>
      <c r="AT57" s="77" t="str">
        <f t="shared" si="95"/>
        <v>OK</v>
      </c>
      <c r="AU57" s="77" t="str">
        <f t="shared" si="95"/>
        <v>OK</v>
      </c>
      <c r="AV57" s="77" t="str">
        <f t="shared" si="95"/>
        <v>OK</v>
      </c>
      <c r="AW57" s="77" t="str">
        <f t="shared" si="95"/>
        <v>OK</v>
      </c>
      <c r="AX57" s="77" t="str">
        <f t="shared" si="95"/>
        <v>OK</v>
      </c>
      <c r="AY57" s="77" t="str">
        <f t="shared" si="95"/>
        <v>OK</v>
      </c>
      <c r="AZ57" s="77" t="str">
        <f t="shared" si="95"/>
        <v>OK</v>
      </c>
      <c r="BA57" s="77" t="str">
        <f t="shared" si="95"/>
        <v>OK</v>
      </c>
      <c r="BB57" s="77" t="str">
        <f t="shared" si="95"/>
        <v>OK</v>
      </c>
      <c r="BC57" s="77" t="str">
        <f t="shared" si="95"/>
        <v>OK</v>
      </c>
      <c r="BD57" s="77" t="str">
        <f t="shared" si="95"/>
        <v>OK</v>
      </c>
      <c r="BE57" s="77" t="str">
        <f t="shared" si="95"/>
        <v>OK</v>
      </c>
      <c r="BF57" s="77" t="str">
        <f t="shared" si="95"/>
        <v>OK</v>
      </c>
      <c r="BG57" s="77" t="str">
        <f t="shared" si="95"/>
        <v>OK</v>
      </c>
      <c r="BH57" s="77" t="str">
        <f t="shared" si="95"/>
        <v>OK</v>
      </c>
      <c r="BI57" s="77" t="str">
        <f t="shared" si="95"/>
        <v>OK</v>
      </c>
      <c r="BJ57" s="77" t="str">
        <f t="shared" si="95"/>
        <v>OK</v>
      </c>
      <c r="BK57" s="77" t="str">
        <f t="shared" si="95"/>
        <v>OK</v>
      </c>
      <c r="BL57" s="77" t="str">
        <f t="shared" si="95"/>
        <v>OK</v>
      </c>
      <c r="BM57" s="77" t="str">
        <f t="shared" si="95"/>
        <v>OK</v>
      </c>
      <c r="BN57" s="77" t="str">
        <f t="shared" si="95"/>
        <v>OK</v>
      </c>
      <c r="BO57" s="77" t="str">
        <f t="shared" si="95"/>
        <v>OK</v>
      </c>
      <c r="BP57" s="77" t="str">
        <f t="shared" si="95"/>
        <v>OK</v>
      </c>
      <c r="BQ57" s="77" t="str">
        <f t="shared" si="95"/>
        <v>OK</v>
      </c>
      <c r="BR57" s="77" t="str">
        <f t="shared" si="95"/>
        <v>OK</v>
      </c>
      <c r="BS57" s="77" t="str">
        <f t="shared" si="95"/>
        <v>OK</v>
      </c>
      <c r="BT57" s="77" t="str">
        <f t="shared" si="95"/>
        <v>OK</v>
      </c>
      <c r="BU57" s="77" t="str">
        <f t="shared" si="95"/>
        <v>OK</v>
      </c>
      <c r="BV57" s="77" t="str">
        <f t="shared" si="95"/>
        <v>OK</v>
      </c>
      <c r="BW57" s="77" t="str">
        <f t="shared" si="95"/>
        <v>OK</v>
      </c>
      <c r="BX57" s="77" t="str">
        <f t="shared" si="95"/>
        <v>OK</v>
      </c>
      <c r="BY57" s="77" t="str">
        <f t="shared" si="95"/>
        <v>OK</v>
      </c>
      <c r="BZ57" s="77" t="str">
        <f t="shared" si="95"/>
        <v>OK</v>
      </c>
      <c r="CA57" s="77" t="str">
        <f t="shared" si="95"/>
        <v>OK</v>
      </c>
      <c r="CB57" s="77" t="str">
        <f t="shared" si="95"/>
        <v>OK</v>
      </c>
      <c r="CC57" s="77" t="str">
        <f t="shared" si="95"/>
        <v>OK</v>
      </c>
      <c r="CD57" s="77" t="str">
        <f t="shared" ref="CD57:CW57" si="96">IF(ROUND(CD53,0)&lt;0,1,"OK")</f>
        <v>OK</v>
      </c>
      <c r="CE57" s="77" t="str">
        <f t="shared" si="96"/>
        <v>OK</v>
      </c>
      <c r="CF57" s="77" t="str">
        <f t="shared" si="96"/>
        <v>OK</v>
      </c>
      <c r="CG57" s="77" t="str">
        <f t="shared" si="96"/>
        <v>OK</v>
      </c>
      <c r="CH57" s="77" t="str">
        <f t="shared" si="96"/>
        <v>OK</v>
      </c>
      <c r="CI57" s="77" t="str">
        <f t="shared" si="96"/>
        <v>OK</v>
      </c>
      <c r="CJ57" s="77" t="str">
        <f t="shared" si="96"/>
        <v>OK</v>
      </c>
      <c r="CK57" s="77" t="str">
        <f t="shared" si="96"/>
        <v>OK</v>
      </c>
      <c r="CL57" s="77" t="str">
        <f t="shared" si="96"/>
        <v>OK</v>
      </c>
      <c r="CM57" s="77" t="str">
        <f t="shared" si="96"/>
        <v>OK</v>
      </c>
      <c r="CN57" s="77" t="str">
        <f t="shared" si="96"/>
        <v>OK</v>
      </c>
      <c r="CO57" s="77" t="str">
        <f t="shared" si="96"/>
        <v>OK</v>
      </c>
      <c r="CP57" s="77" t="str">
        <f t="shared" si="96"/>
        <v>OK</v>
      </c>
      <c r="CQ57" s="77" t="str">
        <f t="shared" si="96"/>
        <v>OK</v>
      </c>
      <c r="CR57" s="77" t="str">
        <f t="shared" si="96"/>
        <v>OK</v>
      </c>
      <c r="CS57" s="77" t="str">
        <f t="shared" si="96"/>
        <v>OK</v>
      </c>
      <c r="CT57" s="77" t="str">
        <f t="shared" si="96"/>
        <v>OK</v>
      </c>
      <c r="CU57" s="77" t="str">
        <f t="shared" si="96"/>
        <v>OK</v>
      </c>
      <c r="CV57" s="77" t="str">
        <f t="shared" si="96"/>
        <v>OK</v>
      </c>
      <c r="CW57" s="77" t="str">
        <f t="shared" si="96"/>
        <v>OK</v>
      </c>
      <c r="CX57" s="39"/>
      <c r="CY57" s="39"/>
      <c r="CZ57" s="39"/>
      <c r="DA57" s="39"/>
      <c r="DB57" s="39"/>
      <c r="DC57" s="39"/>
      <c r="DD57" s="39"/>
      <c r="DE57" s="39"/>
      <c r="DF57" s="39"/>
      <c r="DG57" s="39"/>
      <c r="DH57" s="39"/>
      <c r="DI57" s="39"/>
      <c r="DJ57" s="39"/>
      <c r="DK57" s="39"/>
      <c r="DL57" s="39"/>
      <c r="DM57" s="39"/>
      <c r="DN57" s="39"/>
      <c r="DO57" s="39"/>
      <c r="DP57" s="39"/>
      <c r="DQ57" s="39"/>
      <c r="DR57" s="39"/>
      <c r="DS57" s="39"/>
      <c r="DT57" s="39"/>
      <c r="DU57" s="39"/>
      <c r="DV57" s="39"/>
      <c r="DW57" s="39"/>
      <c r="DX57" s="39"/>
      <c r="DY57" s="39"/>
      <c r="DZ57" s="39"/>
      <c r="EA57" s="39"/>
      <c r="EB57" s="39"/>
      <c r="EC57" s="39"/>
      <c r="ED57" s="39"/>
      <c r="EE57" s="39"/>
      <c r="EF57" s="39"/>
      <c r="EG57" s="39"/>
      <c r="EH57" s="39"/>
      <c r="EI57" s="39"/>
      <c r="EJ57" s="39"/>
      <c r="EK57" s="39"/>
      <c r="EL57" s="39"/>
      <c r="EM57" s="39"/>
      <c r="EN57" s="39"/>
      <c r="EO57" s="39"/>
      <c r="EP57" s="39"/>
      <c r="EQ57" s="39"/>
      <c r="ER57" s="39"/>
      <c r="ES57" s="39"/>
      <c r="ET57" s="39"/>
      <c r="EU57" s="39"/>
      <c r="EV57" s="39"/>
      <c r="EW57" s="39"/>
      <c r="EX57" s="39"/>
      <c r="EY57" s="39"/>
      <c r="EZ57" s="39"/>
      <c r="FA57" s="39"/>
      <c r="FB57" s="39"/>
      <c r="FC57" s="39"/>
      <c r="FD57" s="39"/>
      <c r="FE57" s="39"/>
      <c r="FF57" s="39"/>
      <c r="FG57" s="39"/>
      <c r="FH57" s="39"/>
      <c r="FI57" s="39"/>
      <c r="FJ57" s="39"/>
      <c r="FK57" s="39"/>
      <c r="FL57" s="39"/>
      <c r="FM57" s="39"/>
      <c r="FN57" s="39"/>
      <c r="FO57" s="39"/>
      <c r="FP57" s="39"/>
      <c r="FQ57" s="39"/>
      <c r="FR57" s="39"/>
      <c r="FS57" s="39"/>
      <c r="FT57" s="39"/>
      <c r="FU57" s="39"/>
      <c r="FV57" s="39"/>
      <c r="FW57" s="39"/>
      <c r="FX57" s="39"/>
      <c r="FY57" s="39"/>
      <c r="FZ57" s="39"/>
      <c r="GA57" s="39"/>
      <c r="GB57" s="39"/>
      <c r="GC57" s="39"/>
      <c r="GD57" s="39"/>
      <c r="GE57" s="39"/>
      <c r="GF57" s="39"/>
      <c r="GG57" s="39"/>
      <c r="GH57" s="39"/>
      <c r="GI57" s="39"/>
      <c r="GJ57" s="39"/>
      <c r="GK57" s="39"/>
      <c r="GL57" s="39"/>
      <c r="GM57" s="39"/>
      <c r="GN57" s="39"/>
      <c r="GO57" s="39"/>
      <c r="GP57" s="39"/>
      <c r="GQ57" s="39"/>
      <c r="GR57" s="39"/>
    </row>
    <row r="58" spans="2:200" x14ac:dyDescent="0.25">
      <c r="N58" s="52"/>
      <c r="O58" s="33"/>
      <c r="P58" s="5"/>
      <c r="AC58" s="113"/>
    </row>
    <row r="59" spans="2:200" x14ac:dyDescent="0.25">
      <c r="B59" s="114" t="s">
        <v>60</v>
      </c>
      <c r="C59" s="114"/>
      <c r="D59" s="115"/>
      <c r="E59" s="115"/>
      <c r="F59" s="115"/>
      <c r="G59" s="115"/>
      <c r="H59" s="115"/>
      <c r="I59" s="115"/>
      <c r="J59" s="115"/>
      <c r="K59" s="115"/>
      <c r="L59" s="115"/>
      <c r="N59" s="60"/>
      <c r="O59" s="116"/>
      <c r="P59" s="5"/>
      <c r="Q59" s="117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18"/>
      <c r="AH59" s="118"/>
      <c r="AI59" s="118"/>
      <c r="AJ59" s="118"/>
      <c r="AK59" s="118"/>
      <c r="AL59" s="118"/>
      <c r="AM59" s="118"/>
      <c r="AN59" s="118"/>
      <c r="AO59" s="118"/>
      <c r="AP59" s="118"/>
      <c r="AQ59" s="118"/>
      <c r="AR59" s="118"/>
      <c r="AS59" s="118"/>
      <c r="AT59" s="118"/>
      <c r="AU59" s="118"/>
      <c r="AV59" s="118"/>
      <c r="AW59" s="118"/>
      <c r="AX59" s="118"/>
      <c r="AY59" s="118"/>
      <c r="AZ59" s="118"/>
      <c r="BA59" s="118"/>
      <c r="BB59" s="118"/>
      <c r="BC59" s="118"/>
      <c r="BD59" s="118"/>
      <c r="BE59" s="118"/>
      <c r="BF59" s="118"/>
      <c r="BG59" s="118"/>
      <c r="BH59" s="118"/>
      <c r="BI59" s="118"/>
      <c r="BJ59" s="118"/>
      <c r="BK59" s="118"/>
      <c r="BL59" s="118"/>
      <c r="BM59" s="118"/>
      <c r="BN59" s="118"/>
      <c r="BO59" s="118"/>
      <c r="BP59" s="118"/>
      <c r="BQ59" s="118"/>
      <c r="BR59" s="118"/>
      <c r="BS59" s="118"/>
      <c r="BT59" s="118"/>
      <c r="BU59" s="118"/>
      <c r="BV59" s="118"/>
      <c r="BW59" s="118"/>
      <c r="BX59" s="118"/>
      <c r="BY59" s="118"/>
      <c r="BZ59" s="118"/>
      <c r="CA59" s="118"/>
      <c r="CB59" s="118"/>
      <c r="CC59" s="118"/>
      <c r="CD59" s="118"/>
      <c r="CE59" s="118"/>
      <c r="CF59" s="118"/>
      <c r="CG59" s="118"/>
      <c r="CH59" s="118"/>
      <c r="CI59" s="118"/>
      <c r="CJ59" s="118"/>
      <c r="CK59" s="118"/>
      <c r="CL59" s="118"/>
      <c r="CM59" s="118"/>
      <c r="CN59" s="118"/>
      <c r="CO59" s="118"/>
      <c r="CP59" s="118"/>
      <c r="CQ59" s="118"/>
      <c r="CR59" s="118"/>
      <c r="CS59" s="118"/>
      <c r="CT59" s="118"/>
      <c r="CU59" s="118"/>
      <c r="CV59" s="118"/>
      <c r="CW59" s="118"/>
      <c r="CX59" s="39"/>
      <c r="CY59" s="39"/>
      <c r="CZ59" s="39"/>
      <c r="DA59" s="39"/>
      <c r="DB59" s="39"/>
      <c r="DC59" s="39"/>
      <c r="DD59" s="39"/>
      <c r="DE59" s="39"/>
      <c r="DF59" s="39"/>
      <c r="DG59" s="39"/>
      <c r="DH59" s="39"/>
      <c r="DI59" s="39"/>
      <c r="DJ59" s="39"/>
      <c r="DK59" s="39"/>
      <c r="DL59" s="39"/>
      <c r="DM59" s="39"/>
      <c r="DN59" s="39"/>
      <c r="DO59" s="39"/>
      <c r="DP59" s="39"/>
      <c r="DQ59" s="39"/>
      <c r="DR59" s="39"/>
      <c r="DS59" s="39"/>
      <c r="DT59" s="39"/>
      <c r="DU59" s="39"/>
      <c r="DV59" s="39"/>
      <c r="DW59" s="39"/>
      <c r="DX59" s="39"/>
      <c r="DY59" s="39"/>
      <c r="DZ59" s="39"/>
      <c r="EA59" s="39"/>
      <c r="EB59" s="39"/>
      <c r="EC59" s="39"/>
      <c r="ED59" s="39"/>
      <c r="EE59" s="39"/>
      <c r="EF59" s="39"/>
      <c r="EG59" s="39"/>
      <c r="EH59" s="39"/>
      <c r="EI59" s="39"/>
      <c r="EJ59" s="39"/>
      <c r="EK59" s="39"/>
      <c r="EL59" s="39"/>
      <c r="EM59" s="39"/>
      <c r="EN59" s="39"/>
      <c r="EO59" s="39"/>
      <c r="EP59" s="39"/>
      <c r="EQ59" s="39"/>
      <c r="ER59" s="39"/>
      <c r="ES59" s="39"/>
      <c r="ET59" s="39"/>
      <c r="EU59" s="39"/>
      <c r="EV59" s="39"/>
      <c r="EW59" s="39"/>
      <c r="EX59" s="39"/>
      <c r="EY59" s="39"/>
      <c r="EZ59" s="39"/>
      <c r="FA59" s="39"/>
      <c r="FB59" s="39"/>
      <c r="FC59" s="39"/>
      <c r="FD59" s="39"/>
      <c r="FE59" s="39"/>
      <c r="FF59" s="39"/>
      <c r="FG59" s="39"/>
      <c r="FH59" s="39"/>
      <c r="FI59" s="39"/>
      <c r="FJ59" s="39"/>
      <c r="FK59" s="39"/>
      <c r="FL59" s="39"/>
      <c r="FM59" s="39"/>
      <c r="FN59" s="39"/>
      <c r="FO59" s="39"/>
      <c r="FP59" s="39"/>
      <c r="FQ59" s="39"/>
      <c r="FR59" s="39"/>
      <c r="FS59" s="39"/>
      <c r="FT59" s="39"/>
      <c r="FU59" s="39"/>
      <c r="FV59" s="39"/>
      <c r="FW59" s="39"/>
      <c r="FX59" s="39"/>
      <c r="FY59" s="39"/>
      <c r="FZ59" s="39"/>
      <c r="GA59" s="39"/>
      <c r="GB59" s="39"/>
      <c r="GC59" s="39"/>
      <c r="GD59" s="39"/>
      <c r="GE59" s="39"/>
      <c r="GF59" s="39"/>
      <c r="GG59" s="39"/>
      <c r="GH59" s="39"/>
      <c r="GI59" s="39"/>
      <c r="GJ59" s="39"/>
      <c r="GK59" s="39"/>
      <c r="GL59" s="39"/>
      <c r="GM59" s="39"/>
      <c r="GN59" s="39"/>
      <c r="GO59" s="39"/>
      <c r="GP59" s="39"/>
      <c r="GQ59" s="39"/>
      <c r="GR59" s="39"/>
    </row>
    <row r="60" spans="2:200" ht="6" customHeight="1" x14ac:dyDescent="0.25">
      <c r="B60" s="39"/>
      <c r="C60" s="39"/>
      <c r="D60" s="39"/>
      <c r="E60" s="40"/>
      <c r="F60" s="41"/>
      <c r="G60" s="41"/>
      <c r="H60" s="41"/>
      <c r="I60" s="41"/>
      <c r="J60" s="41"/>
      <c r="K60" s="41"/>
      <c r="L60" s="41"/>
      <c r="N60" s="42"/>
      <c r="O60" s="43"/>
      <c r="P60" s="5"/>
      <c r="Q60" s="39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4"/>
      <c r="CA60" s="44"/>
      <c r="CB60" s="44"/>
      <c r="CC60" s="44"/>
      <c r="CD60" s="44"/>
      <c r="CE60" s="44"/>
      <c r="CF60" s="44"/>
      <c r="CG60" s="44"/>
      <c r="CH60" s="44"/>
      <c r="CI60" s="44"/>
      <c r="CJ60" s="44"/>
      <c r="CK60" s="44"/>
      <c r="CL60" s="44"/>
      <c r="CM60" s="44"/>
      <c r="CN60" s="44"/>
      <c r="CO60" s="44"/>
      <c r="CP60" s="44"/>
      <c r="CQ60" s="44"/>
      <c r="CR60" s="44"/>
      <c r="CS60" s="44"/>
      <c r="CT60" s="44"/>
      <c r="CU60" s="44"/>
      <c r="CV60" s="44"/>
      <c r="CW60" s="44"/>
      <c r="CX60" s="39"/>
      <c r="CY60" s="39"/>
      <c r="CZ60" s="39"/>
      <c r="DA60" s="39"/>
      <c r="DB60" s="39"/>
      <c r="DC60" s="39"/>
      <c r="DD60" s="39"/>
      <c r="DE60" s="39"/>
      <c r="DF60" s="39"/>
      <c r="DG60" s="39"/>
      <c r="DH60" s="39"/>
      <c r="DI60" s="39"/>
      <c r="DJ60" s="39"/>
      <c r="DK60" s="39"/>
      <c r="DL60" s="39"/>
      <c r="DM60" s="39"/>
      <c r="DN60" s="39"/>
      <c r="DO60" s="39"/>
      <c r="DP60" s="39"/>
      <c r="DQ60" s="39"/>
      <c r="DR60" s="39"/>
      <c r="DS60" s="39"/>
      <c r="DT60" s="39"/>
      <c r="DU60" s="39"/>
      <c r="DV60" s="39"/>
      <c r="DW60" s="39"/>
      <c r="DX60" s="39"/>
      <c r="DY60" s="39"/>
      <c r="DZ60" s="39"/>
      <c r="EA60" s="39"/>
      <c r="EB60" s="39"/>
      <c r="EC60" s="39"/>
      <c r="ED60" s="39"/>
      <c r="EE60" s="39"/>
      <c r="EF60" s="39"/>
      <c r="EG60" s="39"/>
      <c r="EH60" s="39"/>
      <c r="EI60" s="39"/>
      <c r="EJ60" s="39"/>
      <c r="EK60" s="39"/>
      <c r="EL60" s="39"/>
      <c r="EM60" s="39"/>
      <c r="EN60" s="39"/>
      <c r="EO60" s="39"/>
      <c r="EP60" s="39"/>
      <c r="EQ60" s="39"/>
      <c r="ER60" s="39"/>
      <c r="ES60" s="39"/>
      <c r="ET60" s="39"/>
      <c r="EU60" s="39"/>
      <c r="EV60" s="39"/>
      <c r="EW60" s="39"/>
      <c r="EX60" s="39"/>
      <c r="EY60" s="39"/>
      <c r="EZ60" s="39"/>
      <c r="FA60" s="39"/>
      <c r="FB60" s="39"/>
      <c r="FC60" s="39"/>
      <c r="FD60" s="39"/>
      <c r="FE60" s="39"/>
      <c r="FF60" s="39"/>
      <c r="FG60" s="39"/>
      <c r="FH60" s="39"/>
      <c r="FI60" s="39"/>
      <c r="FJ60" s="39"/>
      <c r="FK60" s="39"/>
      <c r="FL60" s="39"/>
      <c r="FM60" s="39"/>
      <c r="FN60" s="39"/>
      <c r="FO60" s="39"/>
      <c r="FP60" s="39"/>
      <c r="FQ60" s="39"/>
      <c r="FR60" s="39"/>
      <c r="FS60" s="39"/>
      <c r="FT60" s="39"/>
      <c r="FU60" s="39"/>
      <c r="FV60" s="39"/>
      <c r="FW60" s="39"/>
      <c r="FX60" s="39"/>
      <c r="FY60" s="39"/>
      <c r="FZ60" s="39"/>
      <c r="GA60" s="39"/>
      <c r="GB60" s="39"/>
      <c r="GC60" s="39"/>
      <c r="GD60" s="39"/>
      <c r="GE60" s="39"/>
      <c r="GF60" s="39"/>
      <c r="GG60" s="39"/>
      <c r="GH60" s="39"/>
      <c r="GI60" s="39"/>
      <c r="GJ60" s="39"/>
      <c r="GK60" s="39"/>
      <c r="GL60" s="39"/>
      <c r="GM60" s="39"/>
      <c r="GN60" s="39"/>
      <c r="GO60" s="39"/>
      <c r="GP60" s="39"/>
      <c r="GQ60" s="39"/>
      <c r="GR60" s="39"/>
    </row>
    <row r="61" spans="2:200" hidden="1" outlineLevel="1" x14ac:dyDescent="0.25">
      <c r="B61" s="53" t="s">
        <v>61</v>
      </c>
      <c r="C61" s="54" t="s">
        <v>24</v>
      </c>
      <c r="D61" s="55" t="str">
        <f>D$15</f>
        <v>Initial</v>
      </c>
      <c r="E61" s="55">
        <f t="shared" ref="E61:L61" si="97">E$15</f>
        <v>2019</v>
      </c>
      <c r="F61" s="55">
        <f t="shared" si="97"/>
        <v>2020</v>
      </c>
      <c r="G61" s="55">
        <f t="shared" si="97"/>
        <v>2021</v>
      </c>
      <c r="H61" s="55">
        <f t="shared" si="97"/>
        <v>2022</v>
      </c>
      <c r="I61" s="55">
        <f t="shared" si="97"/>
        <v>2023</v>
      </c>
      <c r="J61" s="55">
        <f t="shared" si="97"/>
        <v>2024</v>
      </c>
      <c r="K61" s="55">
        <f t="shared" si="97"/>
        <v>2025</v>
      </c>
      <c r="L61" s="55">
        <f t="shared" si="97"/>
        <v>2026</v>
      </c>
      <c r="N61" s="42"/>
      <c r="O61" s="103"/>
      <c r="P61" s="5"/>
      <c r="Q61" s="57" t="str">
        <f t="shared" ref="Q61:CB61" si="98">Q19</f>
        <v>Initial</v>
      </c>
      <c r="R61" s="57">
        <f t="shared" si="98"/>
        <v>43466</v>
      </c>
      <c r="S61" s="57">
        <f t="shared" si="98"/>
        <v>43497</v>
      </c>
      <c r="T61" s="57">
        <f t="shared" si="98"/>
        <v>43525</v>
      </c>
      <c r="U61" s="57">
        <f t="shared" si="98"/>
        <v>43556</v>
      </c>
      <c r="V61" s="57">
        <f t="shared" si="98"/>
        <v>43586</v>
      </c>
      <c r="W61" s="57">
        <f t="shared" si="98"/>
        <v>43617</v>
      </c>
      <c r="X61" s="57">
        <f t="shared" si="98"/>
        <v>43647</v>
      </c>
      <c r="Y61" s="57">
        <f t="shared" si="98"/>
        <v>43678</v>
      </c>
      <c r="Z61" s="57">
        <f t="shared" si="98"/>
        <v>43709</v>
      </c>
      <c r="AA61" s="57">
        <f t="shared" si="98"/>
        <v>43739</v>
      </c>
      <c r="AB61" s="57">
        <f t="shared" si="98"/>
        <v>43770</v>
      </c>
      <c r="AC61" s="57">
        <f t="shared" si="98"/>
        <v>43800</v>
      </c>
      <c r="AD61" s="57">
        <f t="shared" si="98"/>
        <v>43831</v>
      </c>
      <c r="AE61" s="57">
        <f t="shared" si="98"/>
        <v>43862</v>
      </c>
      <c r="AF61" s="57">
        <f t="shared" si="98"/>
        <v>43891</v>
      </c>
      <c r="AG61" s="57">
        <f t="shared" si="98"/>
        <v>43922</v>
      </c>
      <c r="AH61" s="57">
        <f t="shared" si="98"/>
        <v>43952</v>
      </c>
      <c r="AI61" s="57">
        <f t="shared" si="98"/>
        <v>43983</v>
      </c>
      <c r="AJ61" s="57">
        <f t="shared" si="98"/>
        <v>44013</v>
      </c>
      <c r="AK61" s="57">
        <f t="shared" si="98"/>
        <v>44044</v>
      </c>
      <c r="AL61" s="57">
        <f t="shared" si="98"/>
        <v>44075</v>
      </c>
      <c r="AM61" s="57">
        <f t="shared" si="98"/>
        <v>44105</v>
      </c>
      <c r="AN61" s="57">
        <f t="shared" si="98"/>
        <v>44136</v>
      </c>
      <c r="AO61" s="57">
        <f t="shared" si="98"/>
        <v>44166</v>
      </c>
      <c r="AP61" s="57">
        <f t="shared" si="98"/>
        <v>44197</v>
      </c>
      <c r="AQ61" s="57">
        <f t="shared" si="98"/>
        <v>44228</v>
      </c>
      <c r="AR61" s="57">
        <f t="shared" si="98"/>
        <v>44256</v>
      </c>
      <c r="AS61" s="57">
        <f t="shared" si="98"/>
        <v>44287</v>
      </c>
      <c r="AT61" s="57">
        <f t="shared" si="98"/>
        <v>44317</v>
      </c>
      <c r="AU61" s="57">
        <f t="shared" si="98"/>
        <v>44348</v>
      </c>
      <c r="AV61" s="57">
        <f t="shared" si="98"/>
        <v>44378</v>
      </c>
      <c r="AW61" s="57">
        <f t="shared" si="98"/>
        <v>44409</v>
      </c>
      <c r="AX61" s="57">
        <f t="shared" si="98"/>
        <v>44440</v>
      </c>
      <c r="AY61" s="57">
        <f t="shared" si="98"/>
        <v>44470</v>
      </c>
      <c r="AZ61" s="57">
        <f t="shared" si="98"/>
        <v>44501</v>
      </c>
      <c r="BA61" s="57">
        <f t="shared" si="98"/>
        <v>44531</v>
      </c>
      <c r="BB61" s="57">
        <f t="shared" si="98"/>
        <v>44562</v>
      </c>
      <c r="BC61" s="57">
        <f t="shared" si="98"/>
        <v>44593</v>
      </c>
      <c r="BD61" s="57">
        <f t="shared" si="98"/>
        <v>44621</v>
      </c>
      <c r="BE61" s="57">
        <f t="shared" si="98"/>
        <v>44652</v>
      </c>
      <c r="BF61" s="57">
        <f t="shared" si="98"/>
        <v>44682</v>
      </c>
      <c r="BG61" s="57">
        <f t="shared" si="98"/>
        <v>44713</v>
      </c>
      <c r="BH61" s="57">
        <f t="shared" si="98"/>
        <v>44743</v>
      </c>
      <c r="BI61" s="57">
        <f t="shared" si="98"/>
        <v>44774</v>
      </c>
      <c r="BJ61" s="57">
        <f t="shared" si="98"/>
        <v>44805</v>
      </c>
      <c r="BK61" s="57">
        <f t="shared" si="98"/>
        <v>44835</v>
      </c>
      <c r="BL61" s="57">
        <f t="shared" si="98"/>
        <v>44866</v>
      </c>
      <c r="BM61" s="57">
        <f t="shared" si="98"/>
        <v>44896</v>
      </c>
      <c r="BN61" s="57">
        <f t="shared" si="98"/>
        <v>44927</v>
      </c>
      <c r="BO61" s="57">
        <f t="shared" si="98"/>
        <v>44958</v>
      </c>
      <c r="BP61" s="57">
        <f t="shared" si="98"/>
        <v>44986</v>
      </c>
      <c r="BQ61" s="57">
        <f t="shared" si="98"/>
        <v>45017</v>
      </c>
      <c r="BR61" s="57">
        <f t="shared" si="98"/>
        <v>45047</v>
      </c>
      <c r="BS61" s="57">
        <f t="shared" si="98"/>
        <v>45078</v>
      </c>
      <c r="BT61" s="57">
        <f t="shared" si="98"/>
        <v>45108</v>
      </c>
      <c r="BU61" s="57">
        <f t="shared" si="98"/>
        <v>45139</v>
      </c>
      <c r="BV61" s="57">
        <f t="shared" si="98"/>
        <v>45170</v>
      </c>
      <c r="BW61" s="57">
        <f t="shared" si="98"/>
        <v>45200</v>
      </c>
      <c r="BX61" s="57">
        <f t="shared" si="98"/>
        <v>45231</v>
      </c>
      <c r="BY61" s="57">
        <f t="shared" si="98"/>
        <v>45261</v>
      </c>
      <c r="BZ61" s="57">
        <f t="shared" si="98"/>
        <v>45292</v>
      </c>
      <c r="CA61" s="57">
        <f t="shared" si="98"/>
        <v>45323</v>
      </c>
      <c r="CB61" s="57">
        <f t="shared" si="98"/>
        <v>45352</v>
      </c>
      <c r="CC61" s="57">
        <f t="shared" ref="CC61:CW61" si="99">CC19</f>
        <v>45383</v>
      </c>
      <c r="CD61" s="57">
        <f t="shared" si="99"/>
        <v>45413</v>
      </c>
      <c r="CE61" s="57">
        <f t="shared" si="99"/>
        <v>45444</v>
      </c>
      <c r="CF61" s="57">
        <f t="shared" si="99"/>
        <v>45474</v>
      </c>
      <c r="CG61" s="57">
        <f t="shared" si="99"/>
        <v>45505</v>
      </c>
      <c r="CH61" s="57">
        <f t="shared" si="99"/>
        <v>45536</v>
      </c>
      <c r="CI61" s="57">
        <f t="shared" si="99"/>
        <v>45566</v>
      </c>
      <c r="CJ61" s="57">
        <f t="shared" si="99"/>
        <v>45597</v>
      </c>
      <c r="CK61" s="57">
        <f t="shared" si="99"/>
        <v>45627</v>
      </c>
      <c r="CL61" s="57">
        <f t="shared" si="99"/>
        <v>45658</v>
      </c>
      <c r="CM61" s="57">
        <f t="shared" si="99"/>
        <v>45689</v>
      </c>
      <c r="CN61" s="57">
        <f t="shared" si="99"/>
        <v>45717</v>
      </c>
      <c r="CO61" s="57">
        <f t="shared" si="99"/>
        <v>45748</v>
      </c>
      <c r="CP61" s="57">
        <f t="shared" si="99"/>
        <v>45778</v>
      </c>
      <c r="CQ61" s="57">
        <f t="shared" si="99"/>
        <v>45809</v>
      </c>
      <c r="CR61" s="57">
        <f t="shared" si="99"/>
        <v>45839</v>
      </c>
      <c r="CS61" s="57">
        <f t="shared" si="99"/>
        <v>45870</v>
      </c>
      <c r="CT61" s="57">
        <f t="shared" si="99"/>
        <v>45901</v>
      </c>
      <c r="CU61" s="57">
        <f t="shared" si="99"/>
        <v>45931</v>
      </c>
      <c r="CV61" s="57">
        <f t="shared" si="99"/>
        <v>45962</v>
      </c>
      <c r="CW61" s="57">
        <f t="shared" si="99"/>
        <v>45992</v>
      </c>
      <c r="CX61" s="39"/>
      <c r="CY61" s="39"/>
      <c r="CZ61" s="39"/>
      <c r="DA61" s="39"/>
      <c r="DB61" s="39"/>
      <c r="DC61" s="39"/>
      <c r="DD61" s="39"/>
      <c r="DE61" s="39"/>
      <c r="DF61" s="39"/>
      <c r="DG61" s="39"/>
      <c r="DH61" s="39"/>
      <c r="DI61" s="39"/>
      <c r="DJ61" s="39"/>
      <c r="DK61" s="39"/>
      <c r="DL61" s="39"/>
      <c r="DM61" s="39"/>
      <c r="DN61" s="39"/>
      <c r="DO61" s="39"/>
      <c r="DP61" s="39"/>
      <c r="DQ61" s="39"/>
      <c r="DR61" s="39"/>
      <c r="DS61" s="39"/>
      <c r="DT61" s="39"/>
      <c r="DU61" s="39"/>
      <c r="DV61" s="39"/>
      <c r="DW61" s="39"/>
      <c r="DX61" s="39"/>
      <c r="DY61" s="39"/>
      <c r="DZ61" s="39"/>
      <c r="EA61" s="39"/>
      <c r="EB61" s="39"/>
      <c r="EC61" s="39"/>
      <c r="ED61" s="39"/>
      <c r="EE61" s="39"/>
      <c r="EF61" s="39"/>
      <c r="EG61" s="39"/>
      <c r="EH61" s="39"/>
      <c r="EI61" s="39"/>
      <c r="EJ61" s="39"/>
      <c r="EK61" s="39"/>
      <c r="EL61" s="39"/>
      <c r="EM61" s="39"/>
      <c r="EN61" s="39"/>
      <c r="EO61" s="39"/>
      <c r="EP61" s="39"/>
      <c r="EQ61" s="39"/>
      <c r="ER61" s="39"/>
      <c r="ES61" s="39"/>
      <c r="ET61" s="39"/>
      <c r="EU61" s="39"/>
      <c r="EV61" s="39"/>
      <c r="EW61" s="39"/>
      <c r="EX61" s="39"/>
      <c r="EY61" s="39"/>
      <c r="EZ61" s="39"/>
      <c r="FA61" s="39"/>
      <c r="FB61" s="39"/>
      <c r="FC61" s="39"/>
      <c r="FD61" s="39"/>
      <c r="FE61" s="39"/>
      <c r="FF61" s="39"/>
      <c r="FG61" s="39"/>
      <c r="FH61" s="39"/>
      <c r="FI61" s="39"/>
      <c r="FJ61" s="39"/>
      <c r="FK61" s="39"/>
      <c r="FL61" s="39"/>
      <c r="FM61" s="39"/>
      <c r="FN61" s="39"/>
      <c r="FO61" s="39"/>
      <c r="FP61" s="39"/>
      <c r="FQ61" s="39"/>
      <c r="FR61" s="39"/>
      <c r="FS61" s="39"/>
      <c r="FT61" s="39"/>
      <c r="FU61" s="39"/>
      <c r="FV61" s="39"/>
      <c r="FW61" s="39"/>
      <c r="FX61" s="39"/>
      <c r="FY61" s="39"/>
      <c r="FZ61" s="39"/>
      <c r="GA61" s="39"/>
      <c r="GB61" s="39"/>
      <c r="GC61" s="39"/>
      <c r="GD61" s="39"/>
      <c r="GE61" s="39"/>
      <c r="GF61" s="39"/>
      <c r="GG61" s="39"/>
      <c r="GH61" s="39"/>
      <c r="GI61" s="39"/>
      <c r="GJ61" s="39"/>
      <c r="GK61" s="39"/>
      <c r="GL61" s="39"/>
      <c r="GM61" s="39"/>
      <c r="GN61" s="39"/>
      <c r="GO61" s="39"/>
      <c r="GP61" s="39"/>
      <c r="GQ61" s="39"/>
      <c r="GR61" s="39"/>
    </row>
    <row r="62" spans="2:200" hidden="1" outlineLevel="1" x14ac:dyDescent="0.25">
      <c r="B62" s="119">
        <f>$D$10</f>
        <v>0.1</v>
      </c>
      <c r="C62" s="120">
        <f>(1+B62)^(1/12)-1</f>
        <v>7.9741404289037643E-3</v>
      </c>
      <c r="D62" s="58"/>
      <c r="E62" s="60"/>
      <c r="F62" s="60"/>
      <c r="G62" s="60"/>
      <c r="H62" s="60"/>
      <c r="I62" s="60"/>
      <c r="J62" s="60"/>
      <c r="K62" s="60"/>
      <c r="L62" s="60"/>
      <c r="N62" s="48"/>
      <c r="O62" s="62"/>
      <c r="P62" s="5"/>
      <c r="Q62" s="39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  <c r="BM62" s="60"/>
      <c r="BN62" s="60"/>
      <c r="BO62" s="60"/>
      <c r="BP62" s="60"/>
      <c r="BQ62" s="60"/>
      <c r="BR62" s="60"/>
      <c r="BS62" s="60"/>
      <c r="BT62" s="60"/>
      <c r="BU62" s="60"/>
      <c r="BV62" s="60"/>
      <c r="BW62" s="60"/>
      <c r="BX62" s="60"/>
      <c r="BY62" s="60"/>
      <c r="BZ62" s="60"/>
      <c r="CA62" s="60"/>
      <c r="CB62" s="60"/>
      <c r="CC62" s="60"/>
      <c r="CD62" s="60"/>
      <c r="CE62" s="60"/>
      <c r="CF62" s="60"/>
      <c r="CG62" s="60"/>
      <c r="CH62" s="60"/>
      <c r="CI62" s="60"/>
      <c r="CJ62" s="60"/>
      <c r="CK62" s="60"/>
      <c r="CL62" s="60"/>
      <c r="CM62" s="60"/>
      <c r="CN62" s="60"/>
      <c r="CO62" s="60"/>
      <c r="CP62" s="60"/>
      <c r="CQ62" s="60"/>
      <c r="CR62" s="60"/>
      <c r="CS62" s="60"/>
      <c r="CT62" s="60"/>
      <c r="CU62" s="60"/>
      <c r="CV62" s="60"/>
      <c r="CW62" s="60"/>
      <c r="CX62" s="39"/>
      <c r="CY62" s="39"/>
      <c r="CZ62" s="39"/>
      <c r="DA62" s="39"/>
      <c r="DB62" s="39"/>
      <c r="DC62" s="39"/>
      <c r="DD62" s="39"/>
      <c r="DE62" s="39"/>
      <c r="DF62" s="39"/>
      <c r="DG62" s="39"/>
      <c r="DH62" s="39"/>
      <c r="DI62" s="39"/>
      <c r="DJ62" s="39"/>
      <c r="DK62" s="39"/>
      <c r="DL62" s="39"/>
      <c r="DM62" s="39"/>
      <c r="DN62" s="39"/>
      <c r="DO62" s="39"/>
      <c r="DP62" s="39"/>
      <c r="DQ62" s="39"/>
      <c r="DR62" s="39"/>
      <c r="DS62" s="39"/>
      <c r="DT62" s="39"/>
      <c r="DU62" s="39"/>
      <c r="DV62" s="39"/>
      <c r="DW62" s="39"/>
      <c r="DX62" s="39"/>
      <c r="DY62" s="39"/>
      <c r="DZ62" s="39"/>
      <c r="EA62" s="39"/>
      <c r="EB62" s="39"/>
      <c r="EC62" s="39"/>
      <c r="ED62" s="39"/>
      <c r="EE62" s="39"/>
      <c r="EF62" s="39"/>
      <c r="EG62" s="39"/>
      <c r="EH62" s="39"/>
      <c r="EI62" s="39"/>
      <c r="EJ62" s="39"/>
      <c r="EK62" s="39"/>
      <c r="EL62" s="39"/>
      <c r="EM62" s="39"/>
      <c r="EN62" s="39"/>
      <c r="EO62" s="39"/>
      <c r="EP62" s="39"/>
      <c r="EQ62" s="39"/>
      <c r="ER62" s="39"/>
      <c r="ES62" s="39"/>
      <c r="ET62" s="39"/>
      <c r="EU62" s="39"/>
      <c r="EV62" s="39"/>
      <c r="EW62" s="39"/>
      <c r="EX62" s="39"/>
      <c r="EY62" s="39"/>
      <c r="EZ62" s="39"/>
      <c r="FA62" s="39"/>
      <c r="FB62" s="39"/>
      <c r="FC62" s="39"/>
      <c r="FD62" s="39"/>
      <c r="FE62" s="39"/>
      <c r="FF62" s="39"/>
      <c r="FG62" s="39"/>
      <c r="FH62" s="39"/>
      <c r="FI62" s="39"/>
      <c r="FJ62" s="39"/>
      <c r="FK62" s="39"/>
      <c r="FL62" s="39"/>
      <c r="FM62" s="39"/>
      <c r="FN62" s="39"/>
      <c r="FO62" s="39"/>
      <c r="FP62" s="39"/>
      <c r="FQ62" s="39"/>
      <c r="FR62" s="39"/>
      <c r="FS62" s="39"/>
      <c r="FT62" s="39"/>
      <c r="FU62" s="39"/>
      <c r="FV62" s="39"/>
      <c r="FW62" s="39"/>
      <c r="FX62" s="39"/>
      <c r="FY62" s="39"/>
      <c r="FZ62" s="39"/>
      <c r="GA62" s="39"/>
      <c r="GB62" s="39"/>
      <c r="GC62" s="39"/>
      <c r="GD62" s="39"/>
      <c r="GE62" s="39"/>
      <c r="GF62" s="39"/>
      <c r="GG62" s="39"/>
      <c r="GH62" s="39"/>
      <c r="GI62" s="39"/>
      <c r="GJ62" s="39"/>
      <c r="GK62" s="39"/>
      <c r="GL62" s="39"/>
      <c r="GM62" s="39"/>
      <c r="GN62" s="39"/>
      <c r="GO62" s="39"/>
      <c r="GP62" s="39"/>
      <c r="GQ62" s="39"/>
      <c r="GR62" s="39"/>
    </row>
    <row r="63" spans="2:200" hidden="1" outlineLevel="1" x14ac:dyDescent="0.25">
      <c r="B63" s="58" t="s">
        <v>34</v>
      </c>
      <c r="C63" s="121">
        <f>(1+IRR(Q68:CW68,0.05))^12-1</f>
        <v>0.10000000000000031</v>
      </c>
      <c r="D63" s="58"/>
      <c r="E63" s="60">
        <f>D67</f>
        <v>8000000</v>
      </c>
      <c r="F63" s="60">
        <f t="shared" ref="F63:L63" si="100">E67</f>
        <v>15929402.721936811</v>
      </c>
      <c r="G63" s="60">
        <f t="shared" si="100"/>
        <v>0</v>
      </c>
      <c r="H63" s="60">
        <f t="shared" si="100"/>
        <v>0</v>
      </c>
      <c r="I63" s="60">
        <f t="shared" si="100"/>
        <v>0</v>
      </c>
      <c r="J63" s="60">
        <f t="shared" si="100"/>
        <v>0</v>
      </c>
      <c r="K63" s="60">
        <f t="shared" si="100"/>
        <v>0</v>
      </c>
      <c r="L63" s="60">
        <f t="shared" si="100"/>
        <v>0</v>
      </c>
      <c r="N63" s="48"/>
      <c r="O63" s="62"/>
      <c r="P63" s="5"/>
      <c r="Q63" s="39"/>
      <c r="R63" s="60">
        <f>Q67</f>
        <v>8000000</v>
      </c>
      <c r="S63" s="60">
        <f t="shared" ref="S63:CD63" si="101">R67</f>
        <v>8863793.12343123</v>
      </c>
      <c r="T63" s="60">
        <f t="shared" si="101"/>
        <v>9734474.2545302212</v>
      </c>
      <c r="U63" s="60">
        <f t="shared" si="101"/>
        <v>10612098.319237394</v>
      </c>
      <c r="V63" s="60">
        <f t="shared" si="101"/>
        <v>11496720.681480328</v>
      </c>
      <c r="W63" s="60">
        <f t="shared" si="101"/>
        <v>12388397.146666333</v>
      </c>
      <c r="X63" s="60">
        <f t="shared" si="101"/>
        <v>13287183.965202881</v>
      </c>
      <c r="Y63" s="60">
        <f t="shared" si="101"/>
        <v>14193137.836046087</v>
      </c>
      <c r="Z63" s="60">
        <f t="shared" si="101"/>
        <v>15106315.910277504</v>
      </c>
      <c r="AA63" s="60">
        <f t="shared" si="101"/>
        <v>16026775.79470944</v>
      </c>
      <c r="AB63" s="60">
        <f t="shared" si="101"/>
        <v>15994575.555519009</v>
      </c>
      <c r="AC63" s="60">
        <f t="shared" si="101"/>
        <v>15962118.547099428</v>
      </c>
      <c r="AD63" s="60">
        <f t="shared" si="101"/>
        <v>15929402.721936809</v>
      </c>
      <c r="AE63" s="60">
        <f t="shared" si="101"/>
        <v>15896426.016190095</v>
      </c>
      <c r="AF63" s="60">
        <f t="shared" si="101"/>
        <v>15863186.349560874</v>
      </c>
      <c r="AG63" s="60">
        <f t="shared" si="101"/>
        <v>15829681.625162141</v>
      </c>
      <c r="AH63" s="60">
        <f t="shared" si="101"/>
        <v>15795909.729386022</v>
      </c>
      <c r="AI63" s="60">
        <f t="shared" si="101"/>
        <v>15921868.531770434</v>
      </c>
      <c r="AJ63" s="60">
        <f t="shared" si="101"/>
        <v>0</v>
      </c>
      <c r="AK63" s="60">
        <f t="shared" si="101"/>
        <v>0</v>
      </c>
      <c r="AL63" s="60">
        <f t="shared" si="101"/>
        <v>0</v>
      </c>
      <c r="AM63" s="60">
        <f t="shared" si="101"/>
        <v>0</v>
      </c>
      <c r="AN63" s="60">
        <f t="shared" si="101"/>
        <v>0</v>
      </c>
      <c r="AO63" s="60">
        <f t="shared" si="101"/>
        <v>0</v>
      </c>
      <c r="AP63" s="60">
        <f t="shared" si="101"/>
        <v>0</v>
      </c>
      <c r="AQ63" s="60">
        <f t="shared" si="101"/>
        <v>0</v>
      </c>
      <c r="AR63" s="60">
        <f t="shared" si="101"/>
        <v>0</v>
      </c>
      <c r="AS63" s="60">
        <f t="shared" si="101"/>
        <v>0</v>
      </c>
      <c r="AT63" s="60">
        <f t="shared" si="101"/>
        <v>0</v>
      </c>
      <c r="AU63" s="60">
        <f t="shared" si="101"/>
        <v>0</v>
      </c>
      <c r="AV63" s="60">
        <f t="shared" si="101"/>
        <v>0</v>
      </c>
      <c r="AW63" s="60">
        <f t="shared" si="101"/>
        <v>0</v>
      </c>
      <c r="AX63" s="60">
        <f t="shared" si="101"/>
        <v>0</v>
      </c>
      <c r="AY63" s="60">
        <f t="shared" si="101"/>
        <v>0</v>
      </c>
      <c r="AZ63" s="60">
        <f t="shared" si="101"/>
        <v>0</v>
      </c>
      <c r="BA63" s="60">
        <f t="shared" si="101"/>
        <v>0</v>
      </c>
      <c r="BB63" s="60">
        <f t="shared" si="101"/>
        <v>0</v>
      </c>
      <c r="BC63" s="60">
        <f t="shared" si="101"/>
        <v>0</v>
      </c>
      <c r="BD63" s="60">
        <f t="shared" si="101"/>
        <v>0</v>
      </c>
      <c r="BE63" s="60">
        <f t="shared" si="101"/>
        <v>0</v>
      </c>
      <c r="BF63" s="60">
        <f t="shared" si="101"/>
        <v>0</v>
      </c>
      <c r="BG63" s="60">
        <f t="shared" si="101"/>
        <v>0</v>
      </c>
      <c r="BH63" s="60">
        <f t="shared" si="101"/>
        <v>0</v>
      </c>
      <c r="BI63" s="60">
        <f t="shared" si="101"/>
        <v>0</v>
      </c>
      <c r="BJ63" s="60">
        <f t="shared" si="101"/>
        <v>0</v>
      </c>
      <c r="BK63" s="60">
        <f t="shared" si="101"/>
        <v>0</v>
      </c>
      <c r="BL63" s="60">
        <f t="shared" si="101"/>
        <v>0</v>
      </c>
      <c r="BM63" s="60">
        <f t="shared" si="101"/>
        <v>0</v>
      </c>
      <c r="BN63" s="60">
        <f t="shared" si="101"/>
        <v>0</v>
      </c>
      <c r="BO63" s="60">
        <f t="shared" si="101"/>
        <v>0</v>
      </c>
      <c r="BP63" s="60">
        <f t="shared" si="101"/>
        <v>0</v>
      </c>
      <c r="BQ63" s="60">
        <f t="shared" si="101"/>
        <v>0</v>
      </c>
      <c r="BR63" s="60">
        <f t="shared" si="101"/>
        <v>0</v>
      </c>
      <c r="BS63" s="60">
        <f t="shared" si="101"/>
        <v>0</v>
      </c>
      <c r="BT63" s="60">
        <f t="shared" si="101"/>
        <v>0</v>
      </c>
      <c r="BU63" s="60">
        <f t="shared" si="101"/>
        <v>0</v>
      </c>
      <c r="BV63" s="60">
        <f t="shared" si="101"/>
        <v>0</v>
      </c>
      <c r="BW63" s="60">
        <f t="shared" si="101"/>
        <v>0</v>
      </c>
      <c r="BX63" s="60">
        <f t="shared" si="101"/>
        <v>0</v>
      </c>
      <c r="BY63" s="60">
        <f t="shared" si="101"/>
        <v>0</v>
      </c>
      <c r="BZ63" s="60">
        <f t="shared" si="101"/>
        <v>0</v>
      </c>
      <c r="CA63" s="60">
        <f t="shared" si="101"/>
        <v>0</v>
      </c>
      <c r="CB63" s="60">
        <f t="shared" si="101"/>
        <v>0</v>
      </c>
      <c r="CC63" s="60">
        <f t="shared" si="101"/>
        <v>0</v>
      </c>
      <c r="CD63" s="60">
        <f t="shared" si="101"/>
        <v>0</v>
      </c>
      <c r="CE63" s="60">
        <f t="shared" ref="CE63:CW63" si="102">CD67</f>
        <v>0</v>
      </c>
      <c r="CF63" s="60">
        <f t="shared" si="102"/>
        <v>0</v>
      </c>
      <c r="CG63" s="60">
        <f t="shared" si="102"/>
        <v>0</v>
      </c>
      <c r="CH63" s="60">
        <f t="shared" si="102"/>
        <v>0</v>
      </c>
      <c r="CI63" s="60">
        <f t="shared" si="102"/>
        <v>0</v>
      </c>
      <c r="CJ63" s="60">
        <f t="shared" si="102"/>
        <v>0</v>
      </c>
      <c r="CK63" s="60">
        <f t="shared" si="102"/>
        <v>0</v>
      </c>
      <c r="CL63" s="60">
        <f t="shared" si="102"/>
        <v>0</v>
      </c>
      <c r="CM63" s="60">
        <f t="shared" si="102"/>
        <v>0</v>
      </c>
      <c r="CN63" s="60">
        <f t="shared" si="102"/>
        <v>0</v>
      </c>
      <c r="CO63" s="60">
        <f t="shared" si="102"/>
        <v>0</v>
      </c>
      <c r="CP63" s="60">
        <f t="shared" si="102"/>
        <v>0</v>
      </c>
      <c r="CQ63" s="60">
        <f t="shared" si="102"/>
        <v>0</v>
      </c>
      <c r="CR63" s="60">
        <f t="shared" si="102"/>
        <v>0</v>
      </c>
      <c r="CS63" s="60">
        <f t="shared" si="102"/>
        <v>0</v>
      </c>
      <c r="CT63" s="60">
        <f t="shared" si="102"/>
        <v>0</v>
      </c>
      <c r="CU63" s="60">
        <f t="shared" si="102"/>
        <v>0</v>
      </c>
      <c r="CV63" s="60">
        <f t="shared" si="102"/>
        <v>0</v>
      </c>
      <c r="CW63" s="60">
        <f t="shared" si="102"/>
        <v>0</v>
      </c>
      <c r="CX63" s="39"/>
      <c r="CY63" s="39"/>
      <c r="CZ63" s="39"/>
      <c r="DA63" s="39"/>
      <c r="DB63" s="39"/>
      <c r="DC63" s="39"/>
      <c r="DD63" s="39"/>
      <c r="DE63" s="39"/>
      <c r="DF63" s="39"/>
      <c r="DG63" s="39"/>
      <c r="DH63" s="39"/>
      <c r="DI63" s="39"/>
      <c r="DJ63" s="39"/>
      <c r="DK63" s="39"/>
      <c r="DL63" s="39"/>
      <c r="DM63" s="39"/>
      <c r="DN63" s="39"/>
      <c r="DO63" s="39"/>
      <c r="DP63" s="39"/>
      <c r="DQ63" s="39"/>
      <c r="DR63" s="39"/>
      <c r="DS63" s="39"/>
      <c r="DT63" s="39"/>
      <c r="DU63" s="39"/>
      <c r="DV63" s="39"/>
      <c r="DW63" s="39"/>
      <c r="DX63" s="39"/>
      <c r="DY63" s="39"/>
      <c r="DZ63" s="39"/>
      <c r="EA63" s="39"/>
      <c r="EB63" s="39"/>
      <c r="EC63" s="39"/>
      <c r="ED63" s="39"/>
      <c r="EE63" s="39"/>
      <c r="EF63" s="39"/>
      <c r="EG63" s="39"/>
      <c r="EH63" s="39"/>
      <c r="EI63" s="39"/>
      <c r="EJ63" s="39"/>
      <c r="EK63" s="39"/>
      <c r="EL63" s="39"/>
      <c r="EM63" s="39"/>
      <c r="EN63" s="39"/>
      <c r="EO63" s="39"/>
      <c r="EP63" s="39"/>
      <c r="EQ63" s="39"/>
      <c r="ER63" s="39"/>
      <c r="ES63" s="39"/>
      <c r="ET63" s="39"/>
      <c r="EU63" s="39"/>
      <c r="EV63" s="39"/>
      <c r="EW63" s="39"/>
      <c r="EX63" s="39"/>
      <c r="EY63" s="39"/>
      <c r="EZ63" s="39"/>
      <c r="FA63" s="39"/>
      <c r="FB63" s="39"/>
      <c r="FC63" s="39"/>
      <c r="FD63" s="39"/>
      <c r="FE63" s="39"/>
      <c r="FF63" s="39"/>
      <c r="FG63" s="39"/>
      <c r="FH63" s="39"/>
      <c r="FI63" s="39"/>
      <c r="FJ63" s="39"/>
      <c r="FK63" s="39"/>
      <c r="FL63" s="39"/>
      <c r="FM63" s="39"/>
      <c r="FN63" s="39"/>
      <c r="FO63" s="39"/>
      <c r="FP63" s="39"/>
      <c r="FQ63" s="39"/>
      <c r="FR63" s="39"/>
      <c r="FS63" s="39"/>
      <c r="FT63" s="39"/>
      <c r="FU63" s="39"/>
      <c r="FV63" s="39"/>
      <c r="FW63" s="39"/>
      <c r="FX63" s="39"/>
      <c r="FY63" s="39"/>
      <c r="FZ63" s="39"/>
      <c r="GA63" s="39"/>
      <c r="GB63" s="39"/>
      <c r="GC63" s="39"/>
      <c r="GD63" s="39"/>
      <c r="GE63" s="39"/>
      <c r="GF63" s="39"/>
      <c r="GG63" s="39"/>
      <c r="GH63" s="39"/>
      <c r="GI63" s="39"/>
      <c r="GJ63" s="39"/>
      <c r="GK63" s="39"/>
      <c r="GL63" s="39"/>
      <c r="GM63" s="39"/>
      <c r="GN63" s="39"/>
      <c r="GO63" s="39"/>
      <c r="GP63" s="39"/>
      <c r="GQ63" s="39"/>
      <c r="GR63" s="39"/>
    </row>
    <row r="64" spans="2:200" hidden="1" outlineLevel="1" x14ac:dyDescent="0.25">
      <c r="B64" s="70" t="s">
        <v>62</v>
      </c>
      <c r="C64" s="108"/>
      <c r="D64" s="99">
        <f t="shared" ref="D64:L66" si="103">SUMIF($Q$15:$CW$15,D$19,$Q64:$CW64)</f>
        <v>0</v>
      </c>
      <c r="E64" s="99">
        <f t="shared" si="103"/>
        <v>1209402.7219368115</v>
      </c>
      <c r="F64" s="99">
        <f t="shared" si="103"/>
        <v>759429.02539650584</v>
      </c>
      <c r="G64" s="99">
        <f t="shared" si="103"/>
        <v>0</v>
      </c>
      <c r="H64" s="99">
        <f t="shared" si="103"/>
        <v>0</v>
      </c>
      <c r="I64" s="99">
        <f t="shared" si="103"/>
        <v>0</v>
      </c>
      <c r="J64" s="99">
        <f t="shared" si="103"/>
        <v>0</v>
      </c>
      <c r="K64" s="99">
        <f t="shared" si="103"/>
        <v>0</v>
      </c>
      <c r="L64" s="99">
        <f t="shared" si="103"/>
        <v>0</v>
      </c>
      <c r="N64" s="52"/>
      <c r="O64" s="62"/>
      <c r="P64" s="5"/>
      <c r="Q64" s="99"/>
      <c r="R64" s="99">
        <f>R63*$C62</f>
        <v>63793.123431230117</v>
      </c>
      <c r="S64" s="99">
        <f t="shared" ref="S64:CD64" si="104">S63*$C62</f>
        <v>70681.131098992148</v>
      </c>
      <c r="T64" s="99">
        <f t="shared" si="104"/>
        <v>77624.064707172263</v>
      </c>
      <c r="U64" s="99">
        <f t="shared" si="104"/>
        <v>84622.362242932591</v>
      </c>
      <c r="V64" s="99">
        <f t="shared" si="104"/>
        <v>91676.465186006317</v>
      </c>
      <c r="W64" s="99">
        <f t="shared" si="104"/>
        <v>98786.818536548046</v>
      </c>
      <c r="X64" s="99">
        <f t="shared" si="104"/>
        <v>105953.87084320612</v>
      </c>
      <c r="Y64" s="99">
        <f t="shared" si="104"/>
        <v>113178.07423141878</v>
      </c>
      <c r="Z64" s="99">
        <f t="shared" si="104"/>
        <v>120459.88443193602</v>
      </c>
      <c r="AA64" s="99">
        <f t="shared" si="104"/>
        <v>127799.7608095688</v>
      </c>
      <c r="AB64" s="99">
        <f t="shared" si="104"/>
        <v>127542.99158042001</v>
      </c>
      <c r="AC64" s="99">
        <f t="shared" si="104"/>
        <v>127284.17483738017</v>
      </c>
      <c r="AD64" s="99">
        <f t="shared" si="104"/>
        <v>127023.29425328597</v>
      </c>
      <c r="AE64" s="99">
        <f t="shared" si="104"/>
        <v>126760.33337077904</v>
      </c>
      <c r="AF64" s="99">
        <f t="shared" si="104"/>
        <v>126495.27560126768</v>
      </c>
      <c r="AG64" s="99">
        <f t="shared" si="104"/>
        <v>126228.10422388048</v>
      </c>
      <c r="AH64" s="99">
        <f t="shared" si="104"/>
        <v>125958.80238441139</v>
      </c>
      <c r="AI64" s="99">
        <f t="shared" si="104"/>
        <v>126963.21556288123</v>
      </c>
      <c r="AJ64" s="99">
        <f t="shared" si="104"/>
        <v>0</v>
      </c>
      <c r="AK64" s="99">
        <f t="shared" si="104"/>
        <v>0</v>
      </c>
      <c r="AL64" s="99">
        <f t="shared" si="104"/>
        <v>0</v>
      </c>
      <c r="AM64" s="99">
        <f t="shared" si="104"/>
        <v>0</v>
      </c>
      <c r="AN64" s="99">
        <f t="shared" si="104"/>
        <v>0</v>
      </c>
      <c r="AO64" s="99">
        <f t="shared" si="104"/>
        <v>0</v>
      </c>
      <c r="AP64" s="99">
        <f t="shared" si="104"/>
        <v>0</v>
      </c>
      <c r="AQ64" s="99">
        <f t="shared" si="104"/>
        <v>0</v>
      </c>
      <c r="AR64" s="99">
        <f t="shared" si="104"/>
        <v>0</v>
      </c>
      <c r="AS64" s="99">
        <f t="shared" si="104"/>
        <v>0</v>
      </c>
      <c r="AT64" s="99">
        <f t="shared" si="104"/>
        <v>0</v>
      </c>
      <c r="AU64" s="99">
        <f t="shared" si="104"/>
        <v>0</v>
      </c>
      <c r="AV64" s="99">
        <f t="shared" si="104"/>
        <v>0</v>
      </c>
      <c r="AW64" s="99">
        <f t="shared" si="104"/>
        <v>0</v>
      </c>
      <c r="AX64" s="99">
        <f t="shared" si="104"/>
        <v>0</v>
      </c>
      <c r="AY64" s="99">
        <f t="shared" si="104"/>
        <v>0</v>
      </c>
      <c r="AZ64" s="99">
        <f t="shared" si="104"/>
        <v>0</v>
      </c>
      <c r="BA64" s="99">
        <f t="shared" si="104"/>
        <v>0</v>
      </c>
      <c r="BB64" s="99">
        <f t="shared" si="104"/>
        <v>0</v>
      </c>
      <c r="BC64" s="99">
        <f t="shared" si="104"/>
        <v>0</v>
      </c>
      <c r="BD64" s="99">
        <f t="shared" si="104"/>
        <v>0</v>
      </c>
      <c r="BE64" s="99">
        <f t="shared" si="104"/>
        <v>0</v>
      </c>
      <c r="BF64" s="99">
        <f t="shared" si="104"/>
        <v>0</v>
      </c>
      <c r="BG64" s="99">
        <f t="shared" si="104"/>
        <v>0</v>
      </c>
      <c r="BH64" s="99">
        <f t="shared" si="104"/>
        <v>0</v>
      </c>
      <c r="BI64" s="99">
        <f t="shared" si="104"/>
        <v>0</v>
      </c>
      <c r="BJ64" s="99">
        <f t="shared" si="104"/>
        <v>0</v>
      </c>
      <c r="BK64" s="99">
        <f t="shared" si="104"/>
        <v>0</v>
      </c>
      <c r="BL64" s="99">
        <f t="shared" si="104"/>
        <v>0</v>
      </c>
      <c r="BM64" s="99">
        <f t="shared" si="104"/>
        <v>0</v>
      </c>
      <c r="BN64" s="99">
        <f t="shared" si="104"/>
        <v>0</v>
      </c>
      <c r="BO64" s="99">
        <f t="shared" si="104"/>
        <v>0</v>
      </c>
      <c r="BP64" s="99">
        <f t="shared" si="104"/>
        <v>0</v>
      </c>
      <c r="BQ64" s="99">
        <f t="shared" si="104"/>
        <v>0</v>
      </c>
      <c r="BR64" s="99">
        <f t="shared" si="104"/>
        <v>0</v>
      </c>
      <c r="BS64" s="99">
        <f t="shared" si="104"/>
        <v>0</v>
      </c>
      <c r="BT64" s="99">
        <f t="shared" si="104"/>
        <v>0</v>
      </c>
      <c r="BU64" s="99">
        <f t="shared" si="104"/>
        <v>0</v>
      </c>
      <c r="BV64" s="99">
        <f t="shared" si="104"/>
        <v>0</v>
      </c>
      <c r="BW64" s="99">
        <f t="shared" si="104"/>
        <v>0</v>
      </c>
      <c r="BX64" s="99">
        <f t="shared" si="104"/>
        <v>0</v>
      </c>
      <c r="BY64" s="99">
        <f t="shared" si="104"/>
        <v>0</v>
      </c>
      <c r="BZ64" s="99">
        <f t="shared" si="104"/>
        <v>0</v>
      </c>
      <c r="CA64" s="99">
        <f t="shared" si="104"/>
        <v>0</v>
      </c>
      <c r="CB64" s="99">
        <f t="shared" si="104"/>
        <v>0</v>
      </c>
      <c r="CC64" s="99">
        <f t="shared" si="104"/>
        <v>0</v>
      </c>
      <c r="CD64" s="99">
        <f t="shared" si="104"/>
        <v>0</v>
      </c>
      <c r="CE64" s="99">
        <f t="shared" ref="CE64:CW64" si="105">CE63*$C62</f>
        <v>0</v>
      </c>
      <c r="CF64" s="99">
        <f t="shared" si="105"/>
        <v>0</v>
      </c>
      <c r="CG64" s="99">
        <f t="shared" si="105"/>
        <v>0</v>
      </c>
      <c r="CH64" s="99">
        <f t="shared" si="105"/>
        <v>0</v>
      </c>
      <c r="CI64" s="99">
        <f t="shared" si="105"/>
        <v>0</v>
      </c>
      <c r="CJ64" s="99">
        <f t="shared" si="105"/>
        <v>0</v>
      </c>
      <c r="CK64" s="99">
        <f t="shared" si="105"/>
        <v>0</v>
      </c>
      <c r="CL64" s="99">
        <f t="shared" si="105"/>
        <v>0</v>
      </c>
      <c r="CM64" s="99">
        <f t="shared" si="105"/>
        <v>0</v>
      </c>
      <c r="CN64" s="99">
        <f t="shared" si="105"/>
        <v>0</v>
      </c>
      <c r="CO64" s="99">
        <f t="shared" si="105"/>
        <v>0</v>
      </c>
      <c r="CP64" s="99">
        <f t="shared" si="105"/>
        <v>0</v>
      </c>
      <c r="CQ64" s="99">
        <f t="shared" si="105"/>
        <v>0</v>
      </c>
      <c r="CR64" s="99">
        <f t="shared" si="105"/>
        <v>0</v>
      </c>
      <c r="CS64" s="99">
        <f t="shared" si="105"/>
        <v>0</v>
      </c>
      <c r="CT64" s="99">
        <f t="shared" si="105"/>
        <v>0</v>
      </c>
      <c r="CU64" s="99">
        <f t="shared" si="105"/>
        <v>0</v>
      </c>
      <c r="CV64" s="99">
        <f t="shared" si="105"/>
        <v>0</v>
      </c>
      <c r="CW64" s="99">
        <f t="shared" si="105"/>
        <v>0</v>
      </c>
      <c r="CX64" s="39"/>
      <c r="CY64" s="39"/>
      <c r="CZ64" s="39"/>
      <c r="DA64" s="39"/>
      <c r="DB64" s="39"/>
      <c r="DC64" s="39"/>
      <c r="DD64" s="39"/>
      <c r="DE64" s="39"/>
      <c r="DF64" s="39"/>
      <c r="DG64" s="39"/>
      <c r="DH64" s="39"/>
      <c r="DI64" s="39"/>
      <c r="DJ64" s="39"/>
      <c r="DK64" s="39"/>
      <c r="DL64" s="39"/>
      <c r="DM64" s="39"/>
      <c r="DN64" s="39"/>
      <c r="DO64" s="39"/>
      <c r="DP64" s="39"/>
      <c r="DQ64" s="39"/>
      <c r="DR64" s="39"/>
      <c r="DS64" s="39"/>
      <c r="DT64" s="39"/>
      <c r="DU64" s="39"/>
      <c r="DV64" s="39"/>
      <c r="DW64" s="39"/>
      <c r="DX64" s="39"/>
      <c r="DY64" s="39"/>
      <c r="DZ64" s="39"/>
      <c r="EA64" s="39"/>
      <c r="EB64" s="39"/>
      <c r="EC64" s="39"/>
      <c r="ED64" s="39"/>
      <c r="EE64" s="39"/>
      <c r="EF64" s="39"/>
      <c r="EG64" s="39"/>
      <c r="EH64" s="39"/>
      <c r="EI64" s="39"/>
      <c r="EJ64" s="39"/>
      <c r="EK64" s="39"/>
      <c r="EL64" s="39"/>
      <c r="EM64" s="39"/>
      <c r="EN64" s="39"/>
      <c r="EO64" s="39"/>
      <c r="EP64" s="39"/>
      <c r="EQ64" s="39"/>
      <c r="ER64" s="39"/>
      <c r="ES64" s="39"/>
      <c r="ET64" s="39"/>
      <c r="EU64" s="39"/>
      <c r="EV64" s="39"/>
      <c r="EW64" s="39"/>
      <c r="EX64" s="39"/>
      <c r="EY64" s="39"/>
      <c r="EZ64" s="39"/>
      <c r="FA64" s="39"/>
      <c r="FB64" s="39"/>
      <c r="FC64" s="39"/>
      <c r="FD64" s="39"/>
      <c r="FE64" s="39"/>
      <c r="FF64" s="39"/>
      <c r="FG64" s="39"/>
      <c r="FH64" s="39"/>
      <c r="FI64" s="39"/>
      <c r="FJ64" s="39"/>
      <c r="FK64" s="39"/>
      <c r="FL64" s="39"/>
      <c r="FM64" s="39"/>
      <c r="FN64" s="39"/>
      <c r="FO64" s="39"/>
      <c r="FP64" s="39"/>
      <c r="FQ64" s="39"/>
      <c r="FR64" s="39"/>
      <c r="FS64" s="39"/>
      <c r="FT64" s="39"/>
      <c r="FU64" s="39"/>
      <c r="FV64" s="39"/>
      <c r="FW64" s="39"/>
      <c r="FX64" s="39"/>
      <c r="FY64" s="39"/>
      <c r="FZ64" s="39"/>
      <c r="GA64" s="39"/>
      <c r="GB64" s="39"/>
      <c r="GC64" s="39"/>
      <c r="GD64" s="39"/>
      <c r="GE64" s="39"/>
      <c r="GF64" s="39"/>
      <c r="GG64" s="39"/>
      <c r="GH64" s="39"/>
      <c r="GI64" s="39"/>
      <c r="GJ64" s="39"/>
      <c r="GK64" s="39"/>
      <c r="GL64" s="39"/>
      <c r="GM64" s="39"/>
      <c r="GN64" s="39"/>
      <c r="GO64" s="39"/>
      <c r="GP64" s="39"/>
      <c r="GQ64" s="39"/>
      <c r="GR64" s="39"/>
    </row>
    <row r="65" spans="2:200" hidden="1" outlineLevel="1" x14ac:dyDescent="0.25">
      <c r="B65" s="70" t="s">
        <v>63</v>
      </c>
      <c r="C65" s="122">
        <f>$D$6</f>
        <v>0.8</v>
      </c>
      <c r="D65" s="99">
        <f t="shared" si="103"/>
        <v>8000000</v>
      </c>
      <c r="E65" s="99">
        <f t="shared" si="103"/>
        <v>7200000</v>
      </c>
      <c r="F65" s="99">
        <f t="shared" si="103"/>
        <v>0</v>
      </c>
      <c r="G65" s="99">
        <f t="shared" si="103"/>
        <v>0</v>
      </c>
      <c r="H65" s="99">
        <f t="shared" si="103"/>
        <v>0</v>
      </c>
      <c r="I65" s="99">
        <f t="shared" si="103"/>
        <v>0</v>
      </c>
      <c r="J65" s="99">
        <f t="shared" si="103"/>
        <v>0</v>
      </c>
      <c r="K65" s="99">
        <f t="shared" si="103"/>
        <v>0</v>
      </c>
      <c r="L65" s="99">
        <f t="shared" si="103"/>
        <v>0</v>
      </c>
      <c r="N65" s="52"/>
      <c r="O65" s="62"/>
      <c r="P65" s="5"/>
      <c r="Q65" s="99">
        <f>-MIN(0,Q$38*$C65)</f>
        <v>8000000</v>
      </c>
      <c r="R65" s="99">
        <f t="shared" ref="R65:CC65" si="106">-MIN(0,R$38*$C65)</f>
        <v>800000</v>
      </c>
      <c r="S65" s="99">
        <f t="shared" si="106"/>
        <v>800000</v>
      </c>
      <c r="T65" s="99">
        <f t="shared" si="106"/>
        <v>800000</v>
      </c>
      <c r="U65" s="99">
        <f t="shared" si="106"/>
        <v>800000</v>
      </c>
      <c r="V65" s="99">
        <f t="shared" si="106"/>
        <v>800000</v>
      </c>
      <c r="W65" s="99">
        <f t="shared" si="106"/>
        <v>800000</v>
      </c>
      <c r="X65" s="99">
        <f t="shared" si="106"/>
        <v>800000</v>
      </c>
      <c r="Y65" s="99">
        <f t="shared" si="106"/>
        <v>800000</v>
      </c>
      <c r="Z65" s="99">
        <f t="shared" si="106"/>
        <v>800000</v>
      </c>
      <c r="AA65" s="99">
        <f t="shared" si="106"/>
        <v>0</v>
      </c>
      <c r="AB65" s="99">
        <f t="shared" si="106"/>
        <v>0</v>
      </c>
      <c r="AC65" s="99">
        <f t="shared" si="106"/>
        <v>0</v>
      </c>
      <c r="AD65" s="99">
        <f t="shared" si="106"/>
        <v>0</v>
      </c>
      <c r="AE65" s="99">
        <f t="shared" si="106"/>
        <v>0</v>
      </c>
      <c r="AF65" s="99">
        <f t="shared" si="106"/>
        <v>0</v>
      </c>
      <c r="AG65" s="99">
        <f t="shared" si="106"/>
        <v>0</v>
      </c>
      <c r="AH65" s="99">
        <f t="shared" si="106"/>
        <v>0</v>
      </c>
      <c r="AI65" s="99">
        <f t="shared" si="106"/>
        <v>0</v>
      </c>
      <c r="AJ65" s="99">
        <f t="shared" si="106"/>
        <v>0</v>
      </c>
      <c r="AK65" s="99">
        <f t="shared" si="106"/>
        <v>0</v>
      </c>
      <c r="AL65" s="99">
        <f t="shared" si="106"/>
        <v>0</v>
      </c>
      <c r="AM65" s="99">
        <f t="shared" si="106"/>
        <v>0</v>
      </c>
      <c r="AN65" s="99">
        <f t="shared" si="106"/>
        <v>0</v>
      </c>
      <c r="AO65" s="99">
        <f t="shared" si="106"/>
        <v>0</v>
      </c>
      <c r="AP65" s="99">
        <f t="shared" si="106"/>
        <v>0</v>
      </c>
      <c r="AQ65" s="99">
        <f t="shared" si="106"/>
        <v>0</v>
      </c>
      <c r="AR65" s="99">
        <f t="shared" si="106"/>
        <v>0</v>
      </c>
      <c r="AS65" s="99">
        <f t="shared" si="106"/>
        <v>0</v>
      </c>
      <c r="AT65" s="99">
        <f t="shared" si="106"/>
        <v>0</v>
      </c>
      <c r="AU65" s="99">
        <f t="shared" si="106"/>
        <v>0</v>
      </c>
      <c r="AV65" s="99">
        <f t="shared" si="106"/>
        <v>0</v>
      </c>
      <c r="AW65" s="99">
        <f t="shared" si="106"/>
        <v>0</v>
      </c>
      <c r="AX65" s="99">
        <f t="shared" si="106"/>
        <v>0</v>
      </c>
      <c r="AY65" s="99">
        <f t="shared" si="106"/>
        <v>0</v>
      </c>
      <c r="AZ65" s="99">
        <f t="shared" si="106"/>
        <v>0</v>
      </c>
      <c r="BA65" s="99">
        <f t="shared" si="106"/>
        <v>0</v>
      </c>
      <c r="BB65" s="99">
        <f t="shared" si="106"/>
        <v>0</v>
      </c>
      <c r="BC65" s="99">
        <f t="shared" si="106"/>
        <v>0</v>
      </c>
      <c r="BD65" s="99">
        <f t="shared" si="106"/>
        <v>0</v>
      </c>
      <c r="BE65" s="99">
        <f t="shared" si="106"/>
        <v>0</v>
      </c>
      <c r="BF65" s="99">
        <f t="shared" si="106"/>
        <v>0</v>
      </c>
      <c r="BG65" s="99">
        <f t="shared" si="106"/>
        <v>0</v>
      </c>
      <c r="BH65" s="99">
        <f t="shared" si="106"/>
        <v>0</v>
      </c>
      <c r="BI65" s="99">
        <f t="shared" si="106"/>
        <v>0</v>
      </c>
      <c r="BJ65" s="99">
        <f t="shared" si="106"/>
        <v>0</v>
      </c>
      <c r="BK65" s="99">
        <f t="shared" si="106"/>
        <v>0</v>
      </c>
      <c r="BL65" s="99">
        <f t="shared" si="106"/>
        <v>0</v>
      </c>
      <c r="BM65" s="99">
        <f t="shared" si="106"/>
        <v>0</v>
      </c>
      <c r="BN65" s="99">
        <f t="shared" si="106"/>
        <v>0</v>
      </c>
      <c r="BO65" s="99">
        <f t="shared" si="106"/>
        <v>0</v>
      </c>
      <c r="BP65" s="99">
        <f t="shared" si="106"/>
        <v>0</v>
      </c>
      <c r="BQ65" s="99">
        <f t="shared" si="106"/>
        <v>0</v>
      </c>
      <c r="BR65" s="99">
        <f t="shared" si="106"/>
        <v>0</v>
      </c>
      <c r="BS65" s="99">
        <f t="shared" si="106"/>
        <v>0</v>
      </c>
      <c r="BT65" s="99">
        <f t="shared" si="106"/>
        <v>0</v>
      </c>
      <c r="BU65" s="99">
        <f t="shared" si="106"/>
        <v>0</v>
      </c>
      <c r="BV65" s="99">
        <f t="shared" si="106"/>
        <v>0</v>
      </c>
      <c r="BW65" s="99">
        <f t="shared" si="106"/>
        <v>0</v>
      </c>
      <c r="BX65" s="99">
        <f t="shared" si="106"/>
        <v>0</v>
      </c>
      <c r="BY65" s="99">
        <f t="shared" si="106"/>
        <v>0</v>
      </c>
      <c r="BZ65" s="99">
        <f t="shared" si="106"/>
        <v>0</v>
      </c>
      <c r="CA65" s="99">
        <f t="shared" si="106"/>
        <v>0</v>
      </c>
      <c r="CB65" s="99">
        <f t="shared" si="106"/>
        <v>0</v>
      </c>
      <c r="CC65" s="99">
        <f t="shared" si="106"/>
        <v>0</v>
      </c>
      <c r="CD65" s="99">
        <f t="shared" ref="CD65:CW65" si="107">-MIN(0,CD$38*$C65)</f>
        <v>0</v>
      </c>
      <c r="CE65" s="99">
        <f t="shared" si="107"/>
        <v>0</v>
      </c>
      <c r="CF65" s="99">
        <f t="shared" si="107"/>
        <v>0</v>
      </c>
      <c r="CG65" s="99">
        <f t="shared" si="107"/>
        <v>0</v>
      </c>
      <c r="CH65" s="99">
        <f t="shared" si="107"/>
        <v>0</v>
      </c>
      <c r="CI65" s="99">
        <f t="shared" si="107"/>
        <v>0</v>
      </c>
      <c r="CJ65" s="99">
        <f t="shared" si="107"/>
        <v>0</v>
      </c>
      <c r="CK65" s="99">
        <f t="shared" si="107"/>
        <v>0</v>
      </c>
      <c r="CL65" s="99">
        <f t="shared" si="107"/>
        <v>0</v>
      </c>
      <c r="CM65" s="99">
        <f t="shared" si="107"/>
        <v>0</v>
      </c>
      <c r="CN65" s="99">
        <f t="shared" si="107"/>
        <v>0</v>
      </c>
      <c r="CO65" s="99">
        <f t="shared" si="107"/>
        <v>0</v>
      </c>
      <c r="CP65" s="99">
        <f t="shared" si="107"/>
        <v>0</v>
      </c>
      <c r="CQ65" s="99">
        <f t="shared" si="107"/>
        <v>0</v>
      </c>
      <c r="CR65" s="99">
        <f t="shared" si="107"/>
        <v>0</v>
      </c>
      <c r="CS65" s="99">
        <f t="shared" si="107"/>
        <v>0</v>
      </c>
      <c r="CT65" s="99">
        <f t="shared" si="107"/>
        <v>0</v>
      </c>
      <c r="CU65" s="99">
        <f t="shared" si="107"/>
        <v>0</v>
      </c>
      <c r="CV65" s="99">
        <f t="shared" si="107"/>
        <v>0</v>
      </c>
      <c r="CW65" s="99">
        <f t="shared" si="107"/>
        <v>0</v>
      </c>
      <c r="CX65" s="39"/>
      <c r="CY65" s="39"/>
      <c r="CZ65" s="39"/>
      <c r="DA65" s="39"/>
      <c r="DB65" s="39"/>
      <c r="DC65" s="39"/>
      <c r="DD65" s="39"/>
      <c r="DE65" s="39"/>
      <c r="DF65" s="39"/>
      <c r="DG65" s="39"/>
      <c r="DH65" s="39"/>
      <c r="DI65" s="39"/>
      <c r="DJ65" s="39"/>
      <c r="DK65" s="39"/>
      <c r="DL65" s="39"/>
      <c r="DM65" s="39"/>
      <c r="DN65" s="39"/>
      <c r="DO65" s="39"/>
      <c r="DP65" s="39"/>
      <c r="DQ65" s="39"/>
      <c r="DR65" s="39"/>
      <c r="DS65" s="39"/>
      <c r="DT65" s="39"/>
      <c r="DU65" s="39"/>
      <c r="DV65" s="39"/>
      <c r="DW65" s="39"/>
      <c r="DX65" s="39"/>
      <c r="DY65" s="39"/>
      <c r="DZ65" s="39"/>
      <c r="EA65" s="39"/>
      <c r="EB65" s="39"/>
      <c r="EC65" s="39"/>
      <c r="ED65" s="39"/>
      <c r="EE65" s="39"/>
      <c r="EF65" s="39"/>
      <c r="EG65" s="39"/>
      <c r="EH65" s="39"/>
      <c r="EI65" s="39"/>
      <c r="EJ65" s="39"/>
      <c r="EK65" s="39"/>
      <c r="EL65" s="39"/>
      <c r="EM65" s="39"/>
      <c r="EN65" s="39"/>
      <c r="EO65" s="39"/>
      <c r="EP65" s="39"/>
      <c r="EQ65" s="39"/>
      <c r="ER65" s="39"/>
      <c r="ES65" s="39"/>
      <c r="ET65" s="39"/>
      <c r="EU65" s="39"/>
      <c r="EV65" s="39"/>
      <c r="EW65" s="39"/>
      <c r="EX65" s="39"/>
      <c r="EY65" s="39"/>
      <c r="EZ65" s="39"/>
      <c r="FA65" s="39"/>
      <c r="FB65" s="39"/>
      <c r="FC65" s="39"/>
      <c r="FD65" s="39"/>
      <c r="FE65" s="39"/>
      <c r="FF65" s="39"/>
      <c r="FG65" s="39"/>
      <c r="FH65" s="39"/>
      <c r="FI65" s="39"/>
      <c r="FJ65" s="39"/>
      <c r="FK65" s="39"/>
      <c r="FL65" s="39"/>
      <c r="FM65" s="39"/>
      <c r="FN65" s="39"/>
      <c r="FO65" s="39"/>
      <c r="FP65" s="39"/>
      <c r="FQ65" s="39"/>
      <c r="FR65" s="39"/>
      <c r="FS65" s="39"/>
      <c r="FT65" s="39"/>
      <c r="FU65" s="39"/>
      <c r="FV65" s="39"/>
      <c r="FW65" s="39"/>
      <c r="FX65" s="39"/>
      <c r="FY65" s="39"/>
      <c r="FZ65" s="39"/>
      <c r="GA65" s="39"/>
      <c r="GB65" s="39"/>
      <c r="GC65" s="39"/>
      <c r="GD65" s="39"/>
      <c r="GE65" s="39"/>
      <c r="GF65" s="39"/>
      <c r="GG65" s="39"/>
      <c r="GH65" s="39"/>
      <c r="GI65" s="39"/>
      <c r="GJ65" s="39"/>
      <c r="GK65" s="39"/>
      <c r="GL65" s="39"/>
      <c r="GM65" s="39"/>
      <c r="GN65" s="39"/>
      <c r="GO65" s="39"/>
      <c r="GP65" s="39"/>
      <c r="GQ65" s="39"/>
      <c r="GR65" s="39"/>
    </row>
    <row r="66" spans="2:200" hidden="1" outlineLevel="1" x14ac:dyDescent="0.25">
      <c r="B66" s="70" t="s">
        <v>64</v>
      </c>
      <c r="C66" s="108"/>
      <c r="D66" s="99">
        <f t="shared" si="103"/>
        <v>0</v>
      </c>
      <c r="E66" s="99">
        <f t="shared" si="103"/>
        <v>-480000</v>
      </c>
      <c r="F66" s="99">
        <f t="shared" si="103"/>
        <v>-16688831.747333316</v>
      </c>
      <c r="G66" s="99">
        <f t="shared" si="103"/>
        <v>0</v>
      </c>
      <c r="H66" s="99">
        <f t="shared" si="103"/>
        <v>0</v>
      </c>
      <c r="I66" s="99">
        <f t="shared" si="103"/>
        <v>0</v>
      </c>
      <c r="J66" s="99">
        <f t="shared" si="103"/>
        <v>0</v>
      </c>
      <c r="K66" s="99">
        <f t="shared" si="103"/>
        <v>0</v>
      </c>
      <c r="L66" s="99">
        <f t="shared" si="103"/>
        <v>0</v>
      </c>
      <c r="N66" s="52"/>
      <c r="O66" s="62"/>
      <c r="P66" s="5"/>
      <c r="Q66" s="99">
        <f t="shared" ref="Q66:CB66" si="108">-MIN(Q63+Q64+Q65,MAX(Q$38*$F10,0))</f>
        <v>0</v>
      </c>
      <c r="R66" s="99">
        <f t="shared" si="108"/>
        <v>0</v>
      </c>
      <c r="S66" s="99">
        <f t="shared" si="108"/>
        <v>0</v>
      </c>
      <c r="T66" s="99">
        <f t="shared" si="108"/>
        <v>0</v>
      </c>
      <c r="U66" s="99">
        <f t="shared" si="108"/>
        <v>0</v>
      </c>
      <c r="V66" s="99">
        <f t="shared" si="108"/>
        <v>0</v>
      </c>
      <c r="W66" s="99">
        <f t="shared" si="108"/>
        <v>0</v>
      </c>
      <c r="X66" s="99">
        <f t="shared" si="108"/>
        <v>0</v>
      </c>
      <c r="Y66" s="99">
        <f t="shared" si="108"/>
        <v>0</v>
      </c>
      <c r="Z66" s="99">
        <f t="shared" si="108"/>
        <v>0</v>
      </c>
      <c r="AA66" s="99">
        <f t="shared" si="108"/>
        <v>-160000</v>
      </c>
      <c r="AB66" s="99">
        <f t="shared" si="108"/>
        <v>-160000</v>
      </c>
      <c r="AC66" s="99">
        <f t="shared" si="108"/>
        <v>-160000</v>
      </c>
      <c r="AD66" s="99">
        <f t="shared" si="108"/>
        <v>-160000</v>
      </c>
      <c r="AE66" s="99">
        <f t="shared" si="108"/>
        <v>-160000</v>
      </c>
      <c r="AF66" s="99">
        <f t="shared" si="108"/>
        <v>-160000</v>
      </c>
      <c r="AG66" s="99">
        <f t="shared" si="108"/>
        <v>-160000</v>
      </c>
      <c r="AH66" s="99">
        <f t="shared" si="108"/>
        <v>0</v>
      </c>
      <c r="AI66" s="99">
        <f t="shared" si="108"/>
        <v>-16048831.747333316</v>
      </c>
      <c r="AJ66" s="99">
        <f t="shared" si="108"/>
        <v>0</v>
      </c>
      <c r="AK66" s="99">
        <f t="shared" si="108"/>
        <v>0</v>
      </c>
      <c r="AL66" s="99">
        <f t="shared" si="108"/>
        <v>0</v>
      </c>
      <c r="AM66" s="99">
        <f t="shared" si="108"/>
        <v>0</v>
      </c>
      <c r="AN66" s="99">
        <f t="shared" si="108"/>
        <v>0</v>
      </c>
      <c r="AO66" s="99">
        <f t="shared" si="108"/>
        <v>0</v>
      </c>
      <c r="AP66" s="99">
        <f t="shared" si="108"/>
        <v>0</v>
      </c>
      <c r="AQ66" s="99">
        <f t="shared" si="108"/>
        <v>0</v>
      </c>
      <c r="AR66" s="99">
        <f t="shared" si="108"/>
        <v>0</v>
      </c>
      <c r="AS66" s="99">
        <f t="shared" si="108"/>
        <v>0</v>
      </c>
      <c r="AT66" s="99">
        <f t="shared" si="108"/>
        <v>0</v>
      </c>
      <c r="AU66" s="99">
        <f t="shared" si="108"/>
        <v>0</v>
      </c>
      <c r="AV66" s="99">
        <f t="shared" si="108"/>
        <v>0</v>
      </c>
      <c r="AW66" s="99">
        <f t="shared" si="108"/>
        <v>0</v>
      </c>
      <c r="AX66" s="99">
        <f t="shared" si="108"/>
        <v>0</v>
      </c>
      <c r="AY66" s="99">
        <f t="shared" si="108"/>
        <v>0</v>
      </c>
      <c r="AZ66" s="99">
        <f t="shared" si="108"/>
        <v>0</v>
      </c>
      <c r="BA66" s="99">
        <f t="shared" si="108"/>
        <v>0</v>
      </c>
      <c r="BB66" s="99">
        <f t="shared" si="108"/>
        <v>0</v>
      </c>
      <c r="BC66" s="99">
        <f t="shared" si="108"/>
        <v>0</v>
      </c>
      <c r="BD66" s="99">
        <f t="shared" si="108"/>
        <v>0</v>
      </c>
      <c r="BE66" s="99">
        <f t="shared" si="108"/>
        <v>0</v>
      </c>
      <c r="BF66" s="99">
        <f t="shared" si="108"/>
        <v>0</v>
      </c>
      <c r="BG66" s="99">
        <f t="shared" si="108"/>
        <v>0</v>
      </c>
      <c r="BH66" s="99">
        <f t="shared" si="108"/>
        <v>0</v>
      </c>
      <c r="BI66" s="99">
        <f t="shared" si="108"/>
        <v>0</v>
      </c>
      <c r="BJ66" s="99">
        <f t="shared" si="108"/>
        <v>0</v>
      </c>
      <c r="BK66" s="99">
        <f t="shared" si="108"/>
        <v>0</v>
      </c>
      <c r="BL66" s="99">
        <f t="shared" si="108"/>
        <v>0</v>
      </c>
      <c r="BM66" s="99">
        <f t="shared" si="108"/>
        <v>0</v>
      </c>
      <c r="BN66" s="99">
        <f t="shared" si="108"/>
        <v>0</v>
      </c>
      <c r="BO66" s="99">
        <f t="shared" si="108"/>
        <v>0</v>
      </c>
      <c r="BP66" s="99">
        <f t="shared" si="108"/>
        <v>0</v>
      </c>
      <c r="BQ66" s="99">
        <f t="shared" si="108"/>
        <v>0</v>
      </c>
      <c r="BR66" s="99">
        <f t="shared" si="108"/>
        <v>0</v>
      </c>
      <c r="BS66" s="99">
        <f t="shared" si="108"/>
        <v>0</v>
      </c>
      <c r="BT66" s="99">
        <f t="shared" si="108"/>
        <v>0</v>
      </c>
      <c r="BU66" s="99">
        <f t="shared" si="108"/>
        <v>0</v>
      </c>
      <c r="BV66" s="99">
        <f t="shared" si="108"/>
        <v>0</v>
      </c>
      <c r="BW66" s="99">
        <f t="shared" si="108"/>
        <v>0</v>
      </c>
      <c r="BX66" s="99">
        <f t="shared" si="108"/>
        <v>0</v>
      </c>
      <c r="BY66" s="99">
        <f t="shared" si="108"/>
        <v>0</v>
      </c>
      <c r="BZ66" s="99">
        <f t="shared" si="108"/>
        <v>0</v>
      </c>
      <c r="CA66" s="99">
        <f t="shared" si="108"/>
        <v>0</v>
      </c>
      <c r="CB66" s="99">
        <f t="shared" si="108"/>
        <v>0</v>
      </c>
      <c r="CC66" s="99">
        <f t="shared" ref="CC66:CW66" si="109">-MIN(CC63+CC64+CC65,MAX(CC$38*$F10,0))</f>
        <v>0</v>
      </c>
      <c r="CD66" s="99">
        <f t="shared" si="109"/>
        <v>0</v>
      </c>
      <c r="CE66" s="99">
        <f t="shared" si="109"/>
        <v>0</v>
      </c>
      <c r="CF66" s="99">
        <f t="shared" si="109"/>
        <v>0</v>
      </c>
      <c r="CG66" s="99">
        <f t="shared" si="109"/>
        <v>0</v>
      </c>
      <c r="CH66" s="99">
        <f t="shared" si="109"/>
        <v>0</v>
      </c>
      <c r="CI66" s="99">
        <f t="shared" si="109"/>
        <v>0</v>
      </c>
      <c r="CJ66" s="99">
        <f t="shared" si="109"/>
        <v>0</v>
      </c>
      <c r="CK66" s="99">
        <f t="shared" si="109"/>
        <v>0</v>
      </c>
      <c r="CL66" s="99">
        <f t="shared" si="109"/>
        <v>0</v>
      </c>
      <c r="CM66" s="99">
        <f t="shared" si="109"/>
        <v>0</v>
      </c>
      <c r="CN66" s="99">
        <f t="shared" si="109"/>
        <v>0</v>
      </c>
      <c r="CO66" s="99">
        <f t="shared" si="109"/>
        <v>0</v>
      </c>
      <c r="CP66" s="99">
        <f t="shared" si="109"/>
        <v>0</v>
      </c>
      <c r="CQ66" s="99">
        <f t="shared" si="109"/>
        <v>0</v>
      </c>
      <c r="CR66" s="99">
        <f t="shared" si="109"/>
        <v>0</v>
      </c>
      <c r="CS66" s="99">
        <f t="shared" si="109"/>
        <v>0</v>
      </c>
      <c r="CT66" s="99">
        <f t="shared" si="109"/>
        <v>0</v>
      </c>
      <c r="CU66" s="99">
        <f t="shared" si="109"/>
        <v>0</v>
      </c>
      <c r="CV66" s="99">
        <f t="shared" si="109"/>
        <v>0</v>
      </c>
      <c r="CW66" s="99">
        <f t="shared" si="109"/>
        <v>0</v>
      </c>
      <c r="CX66" s="39"/>
      <c r="CY66" s="39"/>
      <c r="CZ66" s="39"/>
      <c r="DA66" s="39"/>
      <c r="DB66" s="39"/>
      <c r="DC66" s="39"/>
      <c r="DD66" s="39"/>
      <c r="DE66" s="39"/>
      <c r="DF66" s="39"/>
      <c r="DG66" s="39"/>
      <c r="DH66" s="39"/>
      <c r="DI66" s="39"/>
      <c r="DJ66" s="39"/>
      <c r="DK66" s="39"/>
      <c r="DL66" s="39"/>
      <c r="DM66" s="39"/>
      <c r="DN66" s="39"/>
      <c r="DO66" s="39"/>
      <c r="DP66" s="39"/>
      <c r="DQ66" s="39"/>
      <c r="DR66" s="39"/>
      <c r="DS66" s="39"/>
      <c r="DT66" s="39"/>
      <c r="DU66" s="39"/>
      <c r="DV66" s="39"/>
      <c r="DW66" s="39"/>
      <c r="DX66" s="39"/>
      <c r="DY66" s="39"/>
      <c r="DZ66" s="39"/>
      <c r="EA66" s="39"/>
      <c r="EB66" s="39"/>
      <c r="EC66" s="39"/>
      <c r="ED66" s="39"/>
      <c r="EE66" s="39"/>
      <c r="EF66" s="39"/>
      <c r="EG66" s="39"/>
      <c r="EH66" s="39"/>
      <c r="EI66" s="39"/>
      <c r="EJ66" s="39"/>
      <c r="EK66" s="39"/>
      <c r="EL66" s="39"/>
      <c r="EM66" s="39"/>
      <c r="EN66" s="39"/>
      <c r="EO66" s="39"/>
      <c r="EP66" s="39"/>
      <c r="EQ66" s="39"/>
      <c r="ER66" s="39"/>
      <c r="ES66" s="39"/>
      <c r="ET66" s="39"/>
      <c r="EU66" s="39"/>
      <c r="EV66" s="39"/>
      <c r="EW66" s="39"/>
      <c r="EX66" s="39"/>
      <c r="EY66" s="39"/>
      <c r="EZ66" s="39"/>
      <c r="FA66" s="39"/>
      <c r="FB66" s="39"/>
      <c r="FC66" s="39"/>
      <c r="FD66" s="39"/>
      <c r="FE66" s="39"/>
      <c r="FF66" s="39"/>
      <c r="FG66" s="39"/>
      <c r="FH66" s="39"/>
      <c r="FI66" s="39"/>
      <c r="FJ66" s="39"/>
      <c r="FK66" s="39"/>
      <c r="FL66" s="39"/>
      <c r="FM66" s="39"/>
      <c r="FN66" s="39"/>
      <c r="FO66" s="39"/>
      <c r="FP66" s="39"/>
      <c r="FQ66" s="39"/>
      <c r="FR66" s="39"/>
      <c r="FS66" s="39"/>
      <c r="FT66" s="39"/>
      <c r="FU66" s="39"/>
      <c r="FV66" s="39"/>
      <c r="FW66" s="39"/>
      <c r="FX66" s="39"/>
      <c r="FY66" s="39"/>
      <c r="FZ66" s="39"/>
      <c r="GA66" s="39"/>
      <c r="GB66" s="39"/>
      <c r="GC66" s="39"/>
      <c r="GD66" s="39"/>
      <c r="GE66" s="39"/>
      <c r="GF66" s="39"/>
      <c r="GG66" s="39"/>
      <c r="GH66" s="39"/>
      <c r="GI66" s="39"/>
      <c r="GJ66" s="39"/>
      <c r="GK66" s="39"/>
      <c r="GL66" s="39"/>
      <c r="GM66" s="39"/>
      <c r="GN66" s="39"/>
      <c r="GO66" s="39"/>
      <c r="GP66" s="39"/>
      <c r="GQ66" s="39"/>
      <c r="GR66" s="39"/>
    </row>
    <row r="67" spans="2:200" s="89" customFormat="1" hidden="1" outlineLevel="1" x14ac:dyDescent="0.25">
      <c r="B67" s="123" t="s">
        <v>40</v>
      </c>
      <c r="D67" s="99">
        <f>SUM(D63:D66)</f>
        <v>8000000</v>
      </c>
      <c r="E67" s="99">
        <f t="shared" ref="E67:L67" si="110">SUM(E63:E66)</f>
        <v>15929402.721936811</v>
      </c>
      <c r="F67" s="99">
        <f t="shared" si="110"/>
        <v>0</v>
      </c>
      <c r="G67" s="99">
        <f t="shared" si="110"/>
        <v>0</v>
      </c>
      <c r="H67" s="99">
        <f t="shared" si="110"/>
        <v>0</v>
      </c>
      <c r="I67" s="99">
        <f t="shared" si="110"/>
        <v>0</v>
      </c>
      <c r="J67" s="99">
        <f t="shared" si="110"/>
        <v>0</v>
      </c>
      <c r="K67" s="99">
        <f t="shared" si="110"/>
        <v>0</v>
      </c>
      <c r="L67" s="99">
        <f t="shared" si="110"/>
        <v>0</v>
      </c>
      <c r="P67" s="5"/>
      <c r="Q67" s="60">
        <f>SUM(Q63:Q66)</f>
        <v>8000000</v>
      </c>
      <c r="R67" s="60">
        <f t="shared" ref="R67:CC67" si="111">SUM(R63:R66)</f>
        <v>8863793.12343123</v>
      </c>
      <c r="S67" s="60">
        <f t="shared" si="111"/>
        <v>9734474.2545302212</v>
      </c>
      <c r="T67" s="60">
        <f t="shared" si="111"/>
        <v>10612098.319237394</v>
      </c>
      <c r="U67" s="60">
        <f t="shared" si="111"/>
        <v>11496720.681480328</v>
      </c>
      <c r="V67" s="60">
        <f t="shared" si="111"/>
        <v>12388397.146666333</v>
      </c>
      <c r="W67" s="60">
        <f t="shared" si="111"/>
        <v>13287183.965202881</v>
      </c>
      <c r="X67" s="60">
        <f t="shared" si="111"/>
        <v>14193137.836046087</v>
      </c>
      <c r="Y67" s="60">
        <f t="shared" si="111"/>
        <v>15106315.910277504</v>
      </c>
      <c r="Z67" s="60">
        <f t="shared" si="111"/>
        <v>16026775.79470944</v>
      </c>
      <c r="AA67" s="60">
        <f t="shared" si="111"/>
        <v>15994575.555519009</v>
      </c>
      <c r="AB67" s="60">
        <f t="shared" si="111"/>
        <v>15962118.547099428</v>
      </c>
      <c r="AC67" s="60">
        <f t="shared" si="111"/>
        <v>15929402.721936809</v>
      </c>
      <c r="AD67" s="60">
        <f t="shared" si="111"/>
        <v>15896426.016190095</v>
      </c>
      <c r="AE67" s="60">
        <f t="shared" si="111"/>
        <v>15863186.349560874</v>
      </c>
      <c r="AF67" s="60">
        <f t="shared" si="111"/>
        <v>15829681.625162141</v>
      </c>
      <c r="AG67" s="60">
        <f t="shared" si="111"/>
        <v>15795909.729386022</v>
      </c>
      <c r="AH67" s="60">
        <f t="shared" si="111"/>
        <v>15921868.531770434</v>
      </c>
      <c r="AI67" s="60">
        <f t="shared" si="111"/>
        <v>0</v>
      </c>
      <c r="AJ67" s="60">
        <f t="shared" si="111"/>
        <v>0</v>
      </c>
      <c r="AK67" s="60">
        <f t="shared" si="111"/>
        <v>0</v>
      </c>
      <c r="AL67" s="60">
        <f t="shared" si="111"/>
        <v>0</v>
      </c>
      <c r="AM67" s="60">
        <f t="shared" si="111"/>
        <v>0</v>
      </c>
      <c r="AN67" s="60">
        <f t="shared" si="111"/>
        <v>0</v>
      </c>
      <c r="AO67" s="60">
        <f t="shared" si="111"/>
        <v>0</v>
      </c>
      <c r="AP67" s="60">
        <f t="shared" si="111"/>
        <v>0</v>
      </c>
      <c r="AQ67" s="60">
        <f t="shared" si="111"/>
        <v>0</v>
      </c>
      <c r="AR67" s="60">
        <f t="shared" si="111"/>
        <v>0</v>
      </c>
      <c r="AS67" s="60">
        <f t="shared" si="111"/>
        <v>0</v>
      </c>
      <c r="AT67" s="60">
        <f t="shared" si="111"/>
        <v>0</v>
      </c>
      <c r="AU67" s="60">
        <f t="shared" si="111"/>
        <v>0</v>
      </c>
      <c r="AV67" s="60">
        <f t="shared" si="111"/>
        <v>0</v>
      </c>
      <c r="AW67" s="60">
        <f t="shared" si="111"/>
        <v>0</v>
      </c>
      <c r="AX67" s="60">
        <f t="shared" si="111"/>
        <v>0</v>
      </c>
      <c r="AY67" s="60">
        <f t="shared" si="111"/>
        <v>0</v>
      </c>
      <c r="AZ67" s="60">
        <f t="shared" si="111"/>
        <v>0</v>
      </c>
      <c r="BA67" s="60">
        <f t="shared" si="111"/>
        <v>0</v>
      </c>
      <c r="BB67" s="60">
        <f t="shared" si="111"/>
        <v>0</v>
      </c>
      <c r="BC67" s="60">
        <f t="shared" si="111"/>
        <v>0</v>
      </c>
      <c r="BD67" s="60">
        <f t="shared" si="111"/>
        <v>0</v>
      </c>
      <c r="BE67" s="60">
        <f t="shared" si="111"/>
        <v>0</v>
      </c>
      <c r="BF67" s="60">
        <f t="shared" si="111"/>
        <v>0</v>
      </c>
      <c r="BG67" s="60">
        <f t="shared" si="111"/>
        <v>0</v>
      </c>
      <c r="BH67" s="60">
        <f t="shared" si="111"/>
        <v>0</v>
      </c>
      <c r="BI67" s="60">
        <f t="shared" si="111"/>
        <v>0</v>
      </c>
      <c r="BJ67" s="60">
        <f t="shared" si="111"/>
        <v>0</v>
      </c>
      <c r="BK67" s="60">
        <f t="shared" si="111"/>
        <v>0</v>
      </c>
      <c r="BL67" s="60">
        <f t="shared" si="111"/>
        <v>0</v>
      </c>
      <c r="BM67" s="60">
        <f t="shared" si="111"/>
        <v>0</v>
      </c>
      <c r="BN67" s="60">
        <f t="shared" si="111"/>
        <v>0</v>
      </c>
      <c r="BO67" s="60">
        <f t="shared" si="111"/>
        <v>0</v>
      </c>
      <c r="BP67" s="60">
        <f t="shared" si="111"/>
        <v>0</v>
      </c>
      <c r="BQ67" s="60">
        <f t="shared" si="111"/>
        <v>0</v>
      </c>
      <c r="BR67" s="60">
        <f t="shared" si="111"/>
        <v>0</v>
      </c>
      <c r="BS67" s="60">
        <f t="shared" si="111"/>
        <v>0</v>
      </c>
      <c r="BT67" s="60">
        <f t="shared" si="111"/>
        <v>0</v>
      </c>
      <c r="BU67" s="60">
        <f t="shared" si="111"/>
        <v>0</v>
      </c>
      <c r="BV67" s="60">
        <f t="shared" si="111"/>
        <v>0</v>
      </c>
      <c r="BW67" s="60">
        <f t="shared" si="111"/>
        <v>0</v>
      </c>
      <c r="BX67" s="60">
        <f t="shared" si="111"/>
        <v>0</v>
      </c>
      <c r="BY67" s="60">
        <f t="shared" si="111"/>
        <v>0</v>
      </c>
      <c r="BZ67" s="60">
        <f t="shared" si="111"/>
        <v>0</v>
      </c>
      <c r="CA67" s="60">
        <f t="shared" si="111"/>
        <v>0</v>
      </c>
      <c r="CB67" s="60">
        <f t="shared" si="111"/>
        <v>0</v>
      </c>
      <c r="CC67" s="60">
        <f t="shared" si="111"/>
        <v>0</v>
      </c>
      <c r="CD67" s="60">
        <f t="shared" ref="CD67:CW67" si="112">SUM(CD63:CD66)</f>
        <v>0</v>
      </c>
      <c r="CE67" s="60">
        <f t="shared" si="112"/>
        <v>0</v>
      </c>
      <c r="CF67" s="60">
        <f t="shared" si="112"/>
        <v>0</v>
      </c>
      <c r="CG67" s="60">
        <f t="shared" si="112"/>
        <v>0</v>
      </c>
      <c r="CH67" s="60">
        <f t="shared" si="112"/>
        <v>0</v>
      </c>
      <c r="CI67" s="60">
        <f t="shared" si="112"/>
        <v>0</v>
      </c>
      <c r="CJ67" s="60">
        <f t="shared" si="112"/>
        <v>0</v>
      </c>
      <c r="CK67" s="60">
        <f t="shared" si="112"/>
        <v>0</v>
      </c>
      <c r="CL67" s="60">
        <f t="shared" si="112"/>
        <v>0</v>
      </c>
      <c r="CM67" s="60">
        <f t="shared" si="112"/>
        <v>0</v>
      </c>
      <c r="CN67" s="60">
        <f t="shared" si="112"/>
        <v>0</v>
      </c>
      <c r="CO67" s="60">
        <f t="shared" si="112"/>
        <v>0</v>
      </c>
      <c r="CP67" s="60">
        <f t="shared" si="112"/>
        <v>0</v>
      </c>
      <c r="CQ67" s="60">
        <f t="shared" si="112"/>
        <v>0</v>
      </c>
      <c r="CR67" s="60">
        <f t="shared" si="112"/>
        <v>0</v>
      </c>
      <c r="CS67" s="60">
        <f t="shared" si="112"/>
        <v>0</v>
      </c>
      <c r="CT67" s="60">
        <f t="shared" si="112"/>
        <v>0</v>
      </c>
      <c r="CU67" s="60">
        <f t="shared" si="112"/>
        <v>0</v>
      </c>
      <c r="CV67" s="60">
        <f t="shared" si="112"/>
        <v>0</v>
      </c>
      <c r="CW67" s="60">
        <f t="shared" si="112"/>
        <v>0</v>
      </c>
    </row>
    <row r="68" spans="2:200" ht="6" hidden="1" customHeight="1" outlineLevel="1" x14ac:dyDescent="0.25">
      <c r="P68" s="5"/>
      <c r="Q68" s="124">
        <f>-Q65-Q66</f>
        <v>-8000000</v>
      </c>
      <c r="R68" s="124">
        <f t="shared" ref="R68:CC68" si="113">-R65-R66</f>
        <v>-800000</v>
      </c>
      <c r="S68" s="124">
        <f t="shared" si="113"/>
        <v>-800000</v>
      </c>
      <c r="T68" s="124">
        <f t="shared" si="113"/>
        <v>-800000</v>
      </c>
      <c r="U68" s="124">
        <f t="shared" si="113"/>
        <v>-800000</v>
      </c>
      <c r="V68" s="124">
        <f t="shared" si="113"/>
        <v>-800000</v>
      </c>
      <c r="W68" s="124">
        <f t="shared" si="113"/>
        <v>-800000</v>
      </c>
      <c r="X68" s="124">
        <f t="shared" si="113"/>
        <v>-800000</v>
      </c>
      <c r="Y68" s="124">
        <f t="shared" si="113"/>
        <v>-800000</v>
      </c>
      <c r="Z68" s="124">
        <f t="shared" si="113"/>
        <v>-800000</v>
      </c>
      <c r="AA68" s="124">
        <f t="shared" si="113"/>
        <v>160000</v>
      </c>
      <c r="AB68" s="124">
        <f t="shared" si="113"/>
        <v>160000</v>
      </c>
      <c r="AC68" s="124">
        <f t="shared" si="113"/>
        <v>160000</v>
      </c>
      <c r="AD68" s="124">
        <f t="shared" si="113"/>
        <v>160000</v>
      </c>
      <c r="AE68" s="124">
        <f t="shared" si="113"/>
        <v>160000</v>
      </c>
      <c r="AF68" s="124">
        <f t="shared" si="113"/>
        <v>160000</v>
      </c>
      <c r="AG68" s="124">
        <f t="shared" si="113"/>
        <v>160000</v>
      </c>
      <c r="AH68" s="124">
        <f t="shared" si="113"/>
        <v>0</v>
      </c>
      <c r="AI68" s="124">
        <f t="shared" si="113"/>
        <v>16048831.747333316</v>
      </c>
      <c r="AJ68" s="124">
        <f t="shared" si="113"/>
        <v>0</v>
      </c>
      <c r="AK68" s="124">
        <f t="shared" si="113"/>
        <v>0</v>
      </c>
      <c r="AL68" s="124">
        <f t="shared" si="113"/>
        <v>0</v>
      </c>
      <c r="AM68" s="124">
        <f t="shared" si="113"/>
        <v>0</v>
      </c>
      <c r="AN68" s="124">
        <f t="shared" si="113"/>
        <v>0</v>
      </c>
      <c r="AO68" s="124">
        <f t="shared" si="113"/>
        <v>0</v>
      </c>
      <c r="AP68" s="124">
        <f t="shared" si="113"/>
        <v>0</v>
      </c>
      <c r="AQ68" s="124">
        <f t="shared" si="113"/>
        <v>0</v>
      </c>
      <c r="AR68" s="124">
        <f t="shared" si="113"/>
        <v>0</v>
      </c>
      <c r="AS68" s="124">
        <f t="shared" si="113"/>
        <v>0</v>
      </c>
      <c r="AT68" s="124">
        <f t="shared" si="113"/>
        <v>0</v>
      </c>
      <c r="AU68" s="124">
        <f t="shared" si="113"/>
        <v>0</v>
      </c>
      <c r="AV68" s="124">
        <f t="shared" si="113"/>
        <v>0</v>
      </c>
      <c r="AW68" s="124">
        <f t="shared" si="113"/>
        <v>0</v>
      </c>
      <c r="AX68" s="124">
        <f t="shared" si="113"/>
        <v>0</v>
      </c>
      <c r="AY68" s="124">
        <f t="shared" si="113"/>
        <v>0</v>
      </c>
      <c r="AZ68" s="124">
        <f t="shared" si="113"/>
        <v>0</v>
      </c>
      <c r="BA68" s="124">
        <f t="shared" si="113"/>
        <v>0</v>
      </c>
      <c r="BB68" s="124">
        <f t="shared" si="113"/>
        <v>0</v>
      </c>
      <c r="BC68" s="124">
        <f t="shared" si="113"/>
        <v>0</v>
      </c>
      <c r="BD68" s="124">
        <f t="shared" si="113"/>
        <v>0</v>
      </c>
      <c r="BE68" s="124">
        <f t="shared" si="113"/>
        <v>0</v>
      </c>
      <c r="BF68" s="124">
        <f t="shared" si="113"/>
        <v>0</v>
      </c>
      <c r="BG68" s="124">
        <f t="shared" si="113"/>
        <v>0</v>
      </c>
      <c r="BH68" s="124">
        <f t="shared" si="113"/>
        <v>0</v>
      </c>
      <c r="BI68" s="124">
        <f t="shared" si="113"/>
        <v>0</v>
      </c>
      <c r="BJ68" s="124">
        <f t="shared" si="113"/>
        <v>0</v>
      </c>
      <c r="BK68" s="124">
        <f t="shared" si="113"/>
        <v>0</v>
      </c>
      <c r="BL68" s="124">
        <f t="shared" si="113"/>
        <v>0</v>
      </c>
      <c r="BM68" s="124">
        <f t="shared" si="113"/>
        <v>0</v>
      </c>
      <c r="BN68" s="124">
        <f t="shared" si="113"/>
        <v>0</v>
      </c>
      <c r="BO68" s="124">
        <f t="shared" si="113"/>
        <v>0</v>
      </c>
      <c r="BP68" s="124">
        <f t="shared" si="113"/>
        <v>0</v>
      </c>
      <c r="BQ68" s="124">
        <f t="shared" si="113"/>
        <v>0</v>
      </c>
      <c r="BR68" s="124">
        <f t="shared" si="113"/>
        <v>0</v>
      </c>
      <c r="BS68" s="124">
        <f t="shared" si="113"/>
        <v>0</v>
      </c>
      <c r="BT68" s="124">
        <f t="shared" si="113"/>
        <v>0</v>
      </c>
      <c r="BU68" s="124">
        <f t="shared" si="113"/>
        <v>0</v>
      </c>
      <c r="BV68" s="124">
        <f t="shared" si="113"/>
        <v>0</v>
      </c>
      <c r="BW68" s="124">
        <f t="shared" si="113"/>
        <v>0</v>
      </c>
      <c r="BX68" s="124">
        <f t="shared" si="113"/>
        <v>0</v>
      </c>
      <c r="BY68" s="124">
        <f t="shared" si="113"/>
        <v>0</v>
      </c>
      <c r="BZ68" s="124">
        <f t="shared" si="113"/>
        <v>0</v>
      </c>
      <c r="CA68" s="124">
        <f t="shared" si="113"/>
        <v>0</v>
      </c>
      <c r="CB68" s="124">
        <f t="shared" si="113"/>
        <v>0</v>
      </c>
      <c r="CC68" s="124">
        <f t="shared" si="113"/>
        <v>0</v>
      </c>
      <c r="CD68" s="124">
        <f t="shared" ref="CD68:CW68" si="114">-CD65-CD66</f>
        <v>0</v>
      </c>
      <c r="CE68" s="124">
        <f t="shared" si="114"/>
        <v>0</v>
      </c>
      <c r="CF68" s="124">
        <f t="shared" si="114"/>
        <v>0</v>
      </c>
      <c r="CG68" s="124">
        <f t="shared" si="114"/>
        <v>0</v>
      </c>
      <c r="CH68" s="124">
        <f t="shared" si="114"/>
        <v>0</v>
      </c>
      <c r="CI68" s="124">
        <f t="shared" si="114"/>
        <v>0</v>
      </c>
      <c r="CJ68" s="124">
        <f t="shared" si="114"/>
        <v>0</v>
      </c>
      <c r="CK68" s="124">
        <f t="shared" si="114"/>
        <v>0</v>
      </c>
      <c r="CL68" s="124">
        <f t="shared" si="114"/>
        <v>0</v>
      </c>
      <c r="CM68" s="124">
        <f t="shared" si="114"/>
        <v>0</v>
      </c>
      <c r="CN68" s="124">
        <f t="shared" si="114"/>
        <v>0</v>
      </c>
      <c r="CO68" s="124">
        <f t="shared" si="114"/>
        <v>0</v>
      </c>
      <c r="CP68" s="124">
        <f t="shared" si="114"/>
        <v>0</v>
      </c>
      <c r="CQ68" s="124">
        <f t="shared" si="114"/>
        <v>0</v>
      </c>
      <c r="CR68" s="124">
        <f t="shared" si="114"/>
        <v>0</v>
      </c>
      <c r="CS68" s="124">
        <f t="shared" si="114"/>
        <v>0</v>
      </c>
      <c r="CT68" s="124">
        <f t="shared" si="114"/>
        <v>0</v>
      </c>
      <c r="CU68" s="124">
        <f t="shared" si="114"/>
        <v>0</v>
      </c>
      <c r="CV68" s="124">
        <f t="shared" si="114"/>
        <v>0</v>
      </c>
      <c r="CW68" s="124">
        <f t="shared" si="114"/>
        <v>0</v>
      </c>
    </row>
    <row r="69" spans="2:200" hidden="1" outlineLevel="1" x14ac:dyDescent="0.25">
      <c r="B69" s="70" t="s">
        <v>65</v>
      </c>
      <c r="D69" s="99">
        <f t="shared" ref="D69:L70" si="115">SUMIF($Q$15:$CW$15,D$19,$Q69:$CW69)</f>
        <v>0</v>
      </c>
      <c r="E69" s="99">
        <f t="shared" si="115"/>
        <v>-119999.99999999997</v>
      </c>
      <c r="F69" s="99">
        <f t="shared" si="115"/>
        <v>-4172207.9368333276</v>
      </c>
      <c r="G69" s="99">
        <f t="shared" si="115"/>
        <v>0</v>
      </c>
      <c r="H69" s="99">
        <f t="shared" si="115"/>
        <v>0</v>
      </c>
      <c r="I69" s="99">
        <f t="shared" si="115"/>
        <v>0</v>
      </c>
      <c r="J69" s="99">
        <f t="shared" si="115"/>
        <v>0</v>
      </c>
      <c r="K69" s="99">
        <f t="shared" si="115"/>
        <v>0</v>
      </c>
      <c r="L69" s="99">
        <f t="shared" si="115"/>
        <v>0</v>
      </c>
      <c r="P69" s="5"/>
      <c r="Q69" s="99">
        <f t="shared" ref="Q69:CB69" si="116">Q66/$F10*$G10</f>
        <v>0</v>
      </c>
      <c r="R69" s="99">
        <f t="shared" si="116"/>
        <v>0</v>
      </c>
      <c r="S69" s="99">
        <f t="shared" si="116"/>
        <v>0</v>
      </c>
      <c r="T69" s="99">
        <f t="shared" si="116"/>
        <v>0</v>
      </c>
      <c r="U69" s="99">
        <f t="shared" si="116"/>
        <v>0</v>
      </c>
      <c r="V69" s="99">
        <f t="shared" si="116"/>
        <v>0</v>
      </c>
      <c r="W69" s="99">
        <f t="shared" si="116"/>
        <v>0</v>
      </c>
      <c r="X69" s="99">
        <f t="shared" si="116"/>
        <v>0</v>
      </c>
      <c r="Y69" s="99">
        <f t="shared" si="116"/>
        <v>0</v>
      </c>
      <c r="Z69" s="99">
        <f t="shared" si="116"/>
        <v>0</v>
      </c>
      <c r="AA69" s="99">
        <f t="shared" si="116"/>
        <v>-39999.999999999993</v>
      </c>
      <c r="AB69" s="99">
        <f t="shared" si="116"/>
        <v>-39999.999999999993</v>
      </c>
      <c r="AC69" s="99">
        <f t="shared" si="116"/>
        <v>-39999.999999999993</v>
      </c>
      <c r="AD69" s="99">
        <f t="shared" si="116"/>
        <v>-39999.999999999993</v>
      </c>
      <c r="AE69" s="99">
        <f t="shared" si="116"/>
        <v>-39999.999999999993</v>
      </c>
      <c r="AF69" s="99">
        <f t="shared" si="116"/>
        <v>-39999.999999999993</v>
      </c>
      <c r="AG69" s="99">
        <f t="shared" si="116"/>
        <v>-39999.999999999993</v>
      </c>
      <c r="AH69" s="99">
        <f t="shared" si="116"/>
        <v>0</v>
      </c>
      <c r="AI69" s="99">
        <f t="shared" si="116"/>
        <v>-4012207.9368333276</v>
      </c>
      <c r="AJ69" s="99">
        <f t="shared" si="116"/>
        <v>0</v>
      </c>
      <c r="AK69" s="99">
        <f t="shared" si="116"/>
        <v>0</v>
      </c>
      <c r="AL69" s="99">
        <f t="shared" si="116"/>
        <v>0</v>
      </c>
      <c r="AM69" s="99">
        <f t="shared" si="116"/>
        <v>0</v>
      </c>
      <c r="AN69" s="99">
        <f t="shared" si="116"/>
        <v>0</v>
      </c>
      <c r="AO69" s="99">
        <f t="shared" si="116"/>
        <v>0</v>
      </c>
      <c r="AP69" s="99">
        <f t="shared" si="116"/>
        <v>0</v>
      </c>
      <c r="AQ69" s="99">
        <f t="shared" si="116"/>
        <v>0</v>
      </c>
      <c r="AR69" s="99">
        <f t="shared" si="116"/>
        <v>0</v>
      </c>
      <c r="AS69" s="99">
        <f t="shared" si="116"/>
        <v>0</v>
      </c>
      <c r="AT69" s="99">
        <f t="shared" si="116"/>
        <v>0</v>
      </c>
      <c r="AU69" s="99">
        <f t="shared" si="116"/>
        <v>0</v>
      </c>
      <c r="AV69" s="99">
        <f t="shared" si="116"/>
        <v>0</v>
      </c>
      <c r="AW69" s="99">
        <f t="shared" si="116"/>
        <v>0</v>
      </c>
      <c r="AX69" s="99">
        <f t="shared" si="116"/>
        <v>0</v>
      </c>
      <c r="AY69" s="99">
        <f t="shared" si="116"/>
        <v>0</v>
      </c>
      <c r="AZ69" s="99">
        <f t="shared" si="116"/>
        <v>0</v>
      </c>
      <c r="BA69" s="99">
        <f t="shared" si="116"/>
        <v>0</v>
      </c>
      <c r="BB69" s="99">
        <f t="shared" si="116"/>
        <v>0</v>
      </c>
      <c r="BC69" s="99">
        <f t="shared" si="116"/>
        <v>0</v>
      </c>
      <c r="BD69" s="99">
        <f t="shared" si="116"/>
        <v>0</v>
      </c>
      <c r="BE69" s="99">
        <f t="shared" si="116"/>
        <v>0</v>
      </c>
      <c r="BF69" s="99">
        <f t="shared" si="116"/>
        <v>0</v>
      </c>
      <c r="BG69" s="99">
        <f t="shared" si="116"/>
        <v>0</v>
      </c>
      <c r="BH69" s="99">
        <f t="shared" si="116"/>
        <v>0</v>
      </c>
      <c r="BI69" s="99">
        <f t="shared" si="116"/>
        <v>0</v>
      </c>
      <c r="BJ69" s="99">
        <f t="shared" si="116"/>
        <v>0</v>
      </c>
      <c r="BK69" s="99">
        <f t="shared" si="116"/>
        <v>0</v>
      </c>
      <c r="BL69" s="99">
        <f t="shared" si="116"/>
        <v>0</v>
      </c>
      <c r="BM69" s="99">
        <f t="shared" si="116"/>
        <v>0</v>
      </c>
      <c r="BN69" s="99">
        <f t="shared" si="116"/>
        <v>0</v>
      </c>
      <c r="BO69" s="99">
        <f t="shared" si="116"/>
        <v>0</v>
      </c>
      <c r="BP69" s="99">
        <f t="shared" si="116"/>
        <v>0</v>
      </c>
      <c r="BQ69" s="99">
        <f t="shared" si="116"/>
        <v>0</v>
      </c>
      <c r="BR69" s="99">
        <f t="shared" si="116"/>
        <v>0</v>
      </c>
      <c r="BS69" s="99">
        <f t="shared" si="116"/>
        <v>0</v>
      </c>
      <c r="BT69" s="99">
        <f t="shared" si="116"/>
        <v>0</v>
      </c>
      <c r="BU69" s="99">
        <f t="shared" si="116"/>
        <v>0</v>
      </c>
      <c r="BV69" s="99">
        <f t="shared" si="116"/>
        <v>0</v>
      </c>
      <c r="BW69" s="99">
        <f t="shared" si="116"/>
        <v>0</v>
      </c>
      <c r="BX69" s="99">
        <f t="shared" si="116"/>
        <v>0</v>
      </c>
      <c r="BY69" s="99">
        <f t="shared" si="116"/>
        <v>0</v>
      </c>
      <c r="BZ69" s="99">
        <f t="shared" si="116"/>
        <v>0</v>
      </c>
      <c r="CA69" s="99">
        <f t="shared" si="116"/>
        <v>0</v>
      </c>
      <c r="CB69" s="99">
        <f t="shared" si="116"/>
        <v>0</v>
      </c>
      <c r="CC69" s="99">
        <f t="shared" ref="CC69:CW69" si="117">CC66/$F10*$G10</f>
        <v>0</v>
      </c>
      <c r="CD69" s="99">
        <f t="shared" si="117"/>
        <v>0</v>
      </c>
      <c r="CE69" s="99">
        <f t="shared" si="117"/>
        <v>0</v>
      </c>
      <c r="CF69" s="99">
        <f t="shared" si="117"/>
        <v>0</v>
      </c>
      <c r="CG69" s="99">
        <f t="shared" si="117"/>
        <v>0</v>
      </c>
      <c r="CH69" s="99">
        <f t="shared" si="117"/>
        <v>0</v>
      </c>
      <c r="CI69" s="99">
        <f t="shared" si="117"/>
        <v>0</v>
      </c>
      <c r="CJ69" s="99">
        <f t="shared" si="117"/>
        <v>0</v>
      </c>
      <c r="CK69" s="99">
        <f t="shared" si="117"/>
        <v>0</v>
      </c>
      <c r="CL69" s="99">
        <f t="shared" si="117"/>
        <v>0</v>
      </c>
      <c r="CM69" s="99">
        <f t="shared" si="117"/>
        <v>0</v>
      </c>
      <c r="CN69" s="99">
        <f t="shared" si="117"/>
        <v>0</v>
      </c>
      <c r="CO69" s="99">
        <f t="shared" si="117"/>
        <v>0</v>
      </c>
      <c r="CP69" s="99">
        <f t="shared" si="117"/>
        <v>0</v>
      </c>
      <c r="CQ69" s="99">
        <f t="shared" si="117"/>
        <v>0</v>
      </c>
      <c r="CR69" s="99">
        <f t="shared" si="117"/>
        <v>0</v>
      </c>
      <c r="CS69" s="99">
        <f t="shared" si="117"/>
        <v>0</v>
      </c>
      <c r="CT69" s="99">
        <f t="shared" si="117"/>
        <v>0</v>
      </c>
      <c r="CU69" s="99">
        <f t="shared" si="117"/>
        <v>0</v>
      </c>
      <c r="CV69" s="99">
        <f t="shared" si="117"/>
        <v>0</v>
      </c>
      <c r="CW69" s="99">
        <f t="shared" si="117"/>
        <v>0</v>
      </c>
    </row>
    <row r="70" spans="2:200" s="89" customFormat="1" hidden="1" outlineLevel="1" x14ac:dyDescent="0.25">
      <c r="B70" s="123" t="s">
        <v>66</v>
      </c>
      <c r="D70" s="99">
        <f t="shared" si="115"/>
        <v>0</v>
      </c>
      <c r="E70" s="99">
        <f t="shared" si="115"/>
        <v>-600000</v>
      </c>
      <c r="F70" s="99">
        <f t="shared" si="115"/>
        <v>-20861039.684166644</v>
      </c>
      <c r="G70" s="99">
        <f t="shared" si="115"/>
        <v>0</v>
      </c>
      <c r="H70" s="99">
        <f t="shared" si="115"/>
        <v>0</v>
      </c>
      <c r="I70" s="99">
        <f t="shared" si="115"/>
        <v>0</v>
      </c>
      <c r="J70" s="99">
        <f t="shared" si="115"/>
        <v>0</v>
      </c>
      <c r="K70" s="99">
        <f t="shared" si="115"/>
        <v>0</v>
      </c>
      <c r="L70" s="99">
        <f t="shared" si="115"/>
        <v>0</v>
      </c>
      <c r="P70" s="5"/>
      <c r="Q70" s="99">
        <f>Q66+Q69</f>
        <v>0</v>
      </c>
      <c r="R70" s="99">
        <f>R66+R69</f>
        <v>0</v>
      </c>
      <c r="S70" s="99">
        <f t="shared" ref="S70:CD70" si="118">S66+S69</f>
        <v>0</v>
      </c>
      <c r="T70" s="99">
        <f t="shared" si="118"/>
        <v>0</v>
      </c>
      <c r="U70" s="99">
        <f t="shared" si="118"/>
        <v>0</v>
      </c>
      <c r="V70" s="99">
        <f t="shared" si="118"/>
        <v>0</v>
      </c>
      <c r="W70" s="99">
        <f t="shared" si="118"/>
        <v>0</v>
      </c>
      <c r="X70" s="99">
        <f t="shared" si="118"/>
        <v>0</v>
      </c>
      <c r="Y70" s="99">
        <f t="shared" si="118"/>
        <v>0</v>
      </c>
      <c r="Z70" s="99">
        <f t="shared" si="118"/>
        <v>0</v>
      </c>
      <c r="AA70" s="99">
        <f t="shared" si="118"/>
        <v>-200000</v>
      </c>
      <c r="AB70" s="99">
        <f t="shared" si="118"/>
        <v>-200000</v>
      </c>
      <c r="AC70" s="99">
        <f t="shared" si="118"/>
        <v>-200000</v>
      </c>
      <c r="AD70" s="99">
        <f t="shared" si="118"/>
        <v>-200000</v>
      </c>
      <c r="AE70" s="99">
        <f t="shared" si="118"/>
        <v>-200000</v>
      </c>
      <c r="AF70" s="99">
        <f t="shared" si="118"/>
        <v>-200000</v>
      </c>
      <c r="AG70" s="99">
        <f t="shared" si="118"/>
        <v>-200000</v>
      </c>
      <c r="AH70" s="99">
        <f t="shared" si="118"/>
        <v>0</v>
      </c>
      <c r="AI70" s="99">
        <f t="shared" si="118"/>
        <v>-20061039.684166644</v>
      </c>
      <c r="AJ70" s="99">
        <f t="shared" si="118"/>
        <v>0</v>
      </c>
      <c r="AK70" s="99">
        <f t="shared" si="118"/>
        <v>0</v>
      </c>
      <c r="AL70" s="99">
        <f t="shared" si="118"/>
        <v>0</v>
      </c>
      <c r="AM70" s="99">
        <f t="shared" si="118"/>
        <v>0</v>
      </c>
      <c r="AN70" s="99">
        <f t="shared" si="118"/>
        <v>0</v>
      </c>
      <c r="AO70" s="99">
        <f t="shared" si="118"/>
        <v>0</v>
      </c>
      <c r="AP70" s="99">
        <f t="shared" si="118"/>
        <v>0</v>
      </c>
      <c r="AQ70" s="99">
        <f t="shared" si="118"/>
        <v>0</v>
      </c>
      <c r="AR70" s="99">
        <f t="shared" si="118"/>
        <v>0</v>
      </c>
      <c r="AS70" s="99">
        <f t="shared" si="118"/>
        <v>0</v>
      </c>
      <c r="AT70" s="99">
        <f t="shared" si="118"/>
        <v>0</v>
      </c>
      <c r="AU70" s="99">
        <f t="shared" si="118"/>
        <v>0</v>
      </c>
      <c r="AV70" s="99">
        <f t="shared" si="118"/>
        <v>0</v>
      </c>
      <c r="AW70" s="99">
        <f t="shared" si="118"/>
        <v>0</v>
      </c>
      <c r="AX70" s="99">
        <f t="shared" si="118"/>
        <v>0</v>
      </c>
      <c r="AY70" s="99">
        <f t="shared" si="118"/>
        <v>0</v>
      </c>
      <c r="AZ70" s="99">
        <f t="shared" si="118"/>
        <v>0</v>
      </c>
      <c r="BA70" s="99">
        <f t="shared" si="118"/>
        <v>0</v>
      </c>
      <c r="BB70" s="99">
        <f t="shared" si="118"/>
        <v>0</v>
      </c>
      <c r="BC70" s="99">
        <f t="shared" si="118"/>
        <v>0</v>
      </c>
      <c r="BD70" s="99">
        <f t="shared" si="118"/>
        <v>0</v>
      </c>
      <c r="BE70" s="99">
        <f t="shared" si="118"/>
        <v>0</v>
      </c>
      <c r="BF70" s="99">
        <f t="shared" si="118"/>
        <v>0</v>
      </c>
      <c r="BG70" s="99">
        <f t="shared" si="118"/>
        <v>0</v>
      </c>
      <c r="BH70" s="99">
        <f t="shared" si="118"/>
        <v>0</v>
      </c>
      <c r="BI70" s="99">
        <f t="shared" si="118"/>
        <v>0</v>
      </c>
      <c r="BJ70" s="99">
        <f t="shared" si="118"/>
        <v>0</v>
      </c>
      <c r="BK70" s="99">
        <f t="shared" si="118"/>
        <v>0</v>
      </c>
      <c r="BL70" s="99">
        <f t="shared" si="118"/>
        <v>0</v>
      </c>
      <c r="BM70" s="99">
        <f t="shared" si="118"/>
        <v>0</v>
      </c>
      <c r="BN70" s="99">
        <f t="shared" si="118"/>
        <v>0</v>
      </c>
      <c r="BO70" s="99">
        <f t="shared" si="118"/>
        <v>0</v>
      </c>
      <c r="BP70" s="99">
        <f t="shared" si="118"/>
        <v>0</v>
      </c>
      <c r="BQ70" s="99">
        <f t="shared" si="118"/>
        <v>0</v>
      </c>
      <c r="BR70" s="99">
        <f t="shared" si="118"/>
        <v>0</v>
      </c>
      <c r="BS70" s="99">
        <f t="shared" si="118"/>
        <v>0</v>
      </c>
      <c r="BT70" s="99">
        <f t="shared" si="118"/>
        <v>0</v>
      </c>
      <c r="BU70" s="99">
        <f t="shared" si="118"/>
        <v>0</v>
      </c>
      <c r="BV70" s="99">
        <f t="shared" si="118"/>
        <v>0</v>
      </c>
      <c r="BW70" s="99">
        <f t="shared" si="118"/>
        <v>0</v>
      </c>
      <c r="BX70" s="99">
        <f t="shared" si="118"/>
        <v>0</v>
      </c>
      <c r="BY70" s="99">
        <f t="shared" si="118"/>
        <v>0</v>
      </c>
      <c r="BZ70" s="99">
        <f t="shared" si="118"/>
        <v>0</v>
      </c>
      <c r="CA70" s="99">
        <f t="shared" si="118"/>
        <v>0</v>
      </c>
      <c r="CB70" s="99">
        <f t="shared" si="118"/>
        <v>0</v>
      </c>
      <c r="CC70" s="99">
        <f t="shared" si="118"/>
        <v>0</v>
      </c>
      <c r="CD70" s="99">
        <f t="shared" si="118"/>
        <v>0</v>
      </c>
      <c r="CE70" s="99">
        <f t="shared" ref="CE70:CW70" si="119">CE66+CE69</f>
        <v>0</v>
      </c>
      <c r="CF70" s="99">
        <f t="shared" si="119"/>
        <v>0</v>
      </c>
      <c r="CG70" s="99">
        <f t="shared" si="119"/>
        <v>0</v>
      </c>
      <c r="CH70" s="99">
        <f t="shared" si="119"/>
        <v>0</v>
      </c>
      <c r="CI70" s="99">
        <f t="shared" si="119"/>
        <v>0</v>
      </c>
      <c r="CJ70" s="99">
        <f t="shared" si="119"/>
        <v>0</v>
      </c>
      <c r="CK70" s="99">
        <f t="shared" si="119"/>
        <v>0</v>
      </c>
      <c r="CL70" s="99">
        <f t="shared" si="119"/>
        <v>0</v>
      </c>
      <c r="CM70" s="99">
        <f t="shared" si="119"/>
        <v>0</v>
      </c>
      <c r="CN70" s="99">
        <f t="shared" si="119"/>
        <v>0</v>
      </c>
      <c r="CO70" s="99">
        <f t="shared" si="119"/>
        <v>0</v>
      </c>
      <c r="CP70" s="99">
        <f t="shared" si="119"/>
        <v>0</v>
      </c>
      <c r="CQ70" s="99">
        <f t="shared" si="119"/>
        <v>0</v>
      </c>
      <c r="CR70" s="99">
        <f t="shared" si="119"/>
        <v>0</v>
      </c>
      <c r="CS70" s="99">
        <f t="shared" si="119"/>
        <v>0</v>
      </c>
      <c r="CT70" s="99">
        <f t="shared" si="119"/>
        <v>0</v>
      </c>
      <c r="CU70" s="99">
        <f t="shared" si="119"/>
        <v>0</v>
      </c>
      <c r="CV70" s="99">
        <f t="shared" si="119"/>
        <v>0</v>
      </c>
      <c r="CW70" s="99">
        <f t="shared" si="119"/>
        <v>0</v>
      </c>
    </row>
    <row r="71" spans="2:200" s="89" customFormat="1" ht="13.8" hidden="1" outlineLevel="1" thickBot="1" x14ac:dyDescent="0.3">
      <c r="B71" s="125" t="s">
        <v>67</v>
      </c>
      <c r="C71" s="126"/>
      <c r="D71" s="127">
        <f t="shared" ref="D71:L71" si="120">MAX(D38+D70,0)</f>
        <v>0</v>
      </c>
      <c r="E71" s="127">
        <f t="shared" si="120"/>
        <v>0</v>
      </c>
      <c r="F71" s="127">
        <f t="shared" si="120"/>
        <v>4938960.3158333562</v>
      </c>
      <c r="G71" s="127">
        <f t="shared" si="120"/>
        <v>0</v>
      </c>
      <c r="H71" s="127">
        <f t="shared" si="120"/>
        <v>0</v>
      </c>
      <c r="I71" s="127">
        <f t="shared" si="120"/>
        <v>0</v>
      </c>
      <c r="J71" s="127">
        <f t="shared" si="120"/>
        <v>0</v>
      </c>
      <c r="K71" s="127">
        <f t="shared" si="120"/>
        <v>0</v>
      </c>
      <c r="L71" s="127">
        <f t="shared" si="120"/>
        <v>0</v>
      </c>
      <c r="P71" s="5"/>
      <c r="Q71" s="127">
        <f>MAX(Q38+Q70,0)</f>
        <v>0</v>
      </c>
      <c r="R71" s="127">
        <f>MAX(R38+R70,0)</f>
        <v>0</v>
      </c>
      <c r="S71" s="127">
        <f t="shared" ref="S71:CD71" si="121">MAX(S38+S70,0)</f>
        <v>0</v>
      </c>
      <c r="T71" s="127">
        <f t="shared" si="121"/>
        <v>0</v>
      </c>
      <c r="U71" s="127">
        <f t="shared" si="121"/>
        <v>0</v>
      </c>
      <c r="V71" s="127">
        <f t="shared" si="121"/>
        <v>0</v>
      </c>
      <c r="W71" s="127">
        <f t="shared" si="121"/>
        <v>0</v>
      </c>
      <c r="X71" s="127">
        <f t="shared" si="121"/>
        <v>0</v>
      </c>
      <c r="Y71" s="127">
        <f t="shared" si="121"/>
        <v>0</v>
      </c>
      <c r="Z71" s="127">
        <f t="shared" si="121"/>
        <v>0</v>
      </c>
      <c r="AA71" s="127">
        <f t="shared" si="121"/>
        <v>0</v>
      </c>
      <c r="AB71" s="127">
        <f t="shared" si="121"/>
        <v>0</v>
      </c>
      <c r="AC71" s="127">
        <f t="shared" si="121"/>
        <v>0</v>
      </c>
      <c r="AD71" s="127">
        <f t="shared" si="121"/>
        <v>0</v>
      </c>
      <c r="AE71" s="127">
        <f t="shared" si="121"/>
        <v>0</v>
      </c>
      <c r="AF71" s="127">
        <f t="shared" si="121"/>
        <v>0</v>
      </c>
      <c r="AG71" s="127">
        <f t="shared" si="121"/>
        <v>0</v>
      </c>
      <c r="AH71" s="127">
        <f t="shared" si="121"/>
        <v>0</v>
      </c>
      <c r="AI71" s="127">
        <f t="shared" si="121"/>
        <v>4938960.3158333562</v>
      </c>
      <c r="AJ71" s="127">
        <f t="shared" si="121"/>
        <v>0</v>
      </c>
      <c r="AK71" s="127">
        <f t="shared" si="121"/>
        <v>0</v>
      </c>
      <c r="AL71" s="127">
        <f t="shared" si="121"/>
        <v>0</v>
      </c>
      <c r="AM71" s="127">
        <f t="shared" si="121"/>
        <v>0</v>
      </c>
      <c r="AN71" s="127">
        <f t="shared" si="121"/>
        <v>0</v>
      </c>
      <c r="AO71" s="127">
        <f t="shared" si="121"/>
        <v>0</v>
      </c>
      <c r="AP71" s="127">
        <f t="shared" si="121"/>
        <v>0</v>
      </c>
      <c r="AQ71" s="127">
        <f t="shared" si="121"/>
        <v>0</v>
      </c>
      <c r="AR71" s="127">
        <f t="shared" si="121"/>
        <v>0</v>
      </c>
      <c r="AS71" s="127">
        <f t="shared" si="121"/>
        <v>0</v>
      </c>
      <c r="AT71" s="127">
        <f t="shared" si="121"/>
        <v>0</v>
      </c>
      <c r="AU71" s="127">
        <f t="shared" si="121"/>
        <v>0</v>
      </c>
      <c r="AV71" s="127">
        <f t="shared" si="121"/>
        <v>0</v>
      </c>
      <c r="AW71" s="127">
        <f t="shared" si="121"/>
        <v>0</v>
      </c>
      <c r="AX71" s="127">
        <f t="shared" si="121"/>
        <v>0</v>
      </c>
      <c r="AY71" s="127">
        <f t="shared" si="121"/>
        <v>0</v>
      </c>
      <c r="AZ71" s="127">
        <f t="shared" si="121"/>
        <v>0</v>
      </c>
      <c r="BA71" s="127">
        <f t="shared" si="121"/>
        <v>0</v>
      </c>
      <c r="BB71" s="127">
        <f t="shared" si="121"/>
        <v>0</v>
      </c>
      <c r="BC71" s="127">
        <f t="shared" si="121"/>
        <v>0</v>
      </c>
      <c r="BD71" s="127">
        <f t="shared" si="121"/>
        <v>0</v>
      </c>
      <c r="BE71" s="127">
        <f t="shared" si="121"/>
        <v>0</v>
      </c>
      <c r="BF71" s="127">
        <f t="shared" si="121"/>
        <v>0</v>
      </c>
      <c r="BG71" s="127">
        <f t="shared" si="121"/>
        <v>0</v>
      </c>
      <c r="BH71" s="127">
        <f t="shared" si="121"/>
        <v>0</v>
      </c>
      <c r="BI71" s="127">
        <f t="shared" si="121"/>
        <v>0</v>
      </c>
      <c r="BJ71" s="127">
        <f t="shared" si="121"/>
        <v>0</v>
      </c>
      <c r="BK71" s="127">
        <f t="shared" si="121"/>
        <v>0</v>
      </c>
      <c r="BL71" s="127">
        <f t="shared" si="121"/>
        <v>0</v>
      </c>
      <c r="BM71" s="127">
        <f t="shared" si="121"/>
        <v>0</v>
      </c>
      <c r="BN71" s="127">
        <f t="shared" si="121"/>
        <v>0</v>
      </c>
      <c r="BO71" s="127">
        <f t="shared" si="121"/>
        <v>0</v>
      </c>
      <c r="BP71" s="127">
        <f t="shared" si="121"/>
        <v>0</v>
      </c>
      <c r="BQ71" s="127">
        <f t="shared" si="121"/>
        <v>0</v>
      </c>
      <c r="BR71" s="127">
        <f t="shared" si="121"/>
        <v>0</v>
      </c>
      <c r="BS71" s="127">
        <f t="shared" si="121"/>
        <v>0</v>
      </c>
      <c r="BT71" s="127">
        <f t="shared" si="121"/>
        <v>0</v>
      </c>
      <c r="BU71" s="127">
        <f t="shared" si="121"/>
        <v>0</v>
      </c>
      <c r="BV71" s="127">
        <f t="shared" si="121"/>
        <v>0</v>
      </c>
      <c r="BW71" s="127">
        <f t="shared" si="121"/>
        <v>0</v>
      </c>
      <c r="BX71" s="127">
        <f t="shared" si="121"/>
        <v>0</v>
      </c>
      <c r="BY71" s="127">
        <f t="shared" si="121"/>
        <v>0</v>
      </c>
      <c r="BZ71" s="127">
        <f t="shared" si="121"/>
        <v>0</v>
      </c>
      <c r="CA71" s="127">
        <f t="shared" si="121"/>
        <v>0</v>
      </c>
      <c r="CB71" s="127">
        <f t="shared" si="121"/>
        <v>0</v>
      </c>
      <c r="CC71" s="127">
        <f t="shared" si="121"/>
        <v>0</v>
      </c>
      <c r="CD71" s="127">
        <f t="shared" si="121"/>
        <v>0</v>
      </c>
      <c r="CE71" s="127">
        <f t="shared" ref="CE71:CW71" si="122">MAX(CE38+CE70,0)</f>
        <v>0</v>
      </c>
      <c r="CF71" s="127">
        <f t="shared" si="122"/>
        <v>0</v>
      </c>
      <c r="CG71" s="127">
        <f t="shared" si="122"/>
        <v>0</v>
      </c>
      <c r="CH71" s="127">
        <f t="shared" si="122"/>
        <v>0</v>
      </c>
      <c r="CI71" s="127">
        <f t="shared" si="122"/>
        <v>0</v>
      </c>
      <c r="CJ71" s="127">
        <f t="shared" si="122"/>
        <v>0</v>
      </c>
      <c r="CK71" s="127">
        <f t="shared" si="122"/>
        <v>0</v>
      </c>
      <c r="CL71" s="127">
        <f t="shared" si="122"/>
        <v>0</v>
      </c>
      <c r="CM71" s="127">
        <f t="shared" si="122"/>
        <v>0</v>
      </c>
      <c r="CN71" s="127">
        <f t="shared" si="122"/>
        <v>0</v>
      </c>
      <c r="CO71" s="127">
        <f t="shared" si="122"/>
        <v>0</v>
      </c>
      <c r="CP71" s="127">
        <f t="shared" si="122"/>
        <v>0</v>
      </c>
      <c r="CQ71" s="127">
        <f t="shared" si="122"/>
        <v>0</v>
      </c>
      <c r="CR71" s="127">
        <f t="shared" si="122"/>
        <v>0</v>
      </c>
      <c r="CS71" s="127">
        <f t="shared" si="122"/>
        <v>0</v>
      </c>
      <c r="CT71" s="127">
        <f t="shared" si="122"/>
        <v>0</v>
      </c>
      <c r="CU71" s="127">
        <f t="shared" si="122"/>
        <v>0</v>
      </c>
      <c r="CV71" s="127">
        <f t="shared" si="122"/>
        <v>0</v>
      </c>
      <c r="CW71" s="127">
        <f t="shared" si="122"/>
        <v>0</v>
      </c>
    </row>
    <row r="72" spans="2:200" ht="6" hidden="1" customHeight="1" outlineLevel="1" thickTop="1" x14ac:dyDescent="0.25">
      <c r="P72" s="5"/>
    </row>
    <row r="73" spans="2:200" hidden="1" outlineLevel="1" x14ac:dyDescent="0.25">
      <c r="B73" s="128">
        <f>$D$11</f>
        <v>0.15</v>
      </c>
      <c r="C73" s="120">
        <f>(1+B73)^(1/12)-1</f>
        <v>1.171491691985338E-2</v>
      </c>
      <c r="D73" s="58"/>
      <c r="E73" s="60"/>
      <c r="F73" s="60"/>
      <c r="G73" s="60"/>
      <c r="H73" s="60"/>
      <c r="I73" s="60"/>
      <c r="J73" s="60"/>
      <c r="K73" s="60"/>
      <c r="L73" s="60"/>
      <c r="N73" s="48"/>
      <c r="O73" s="62"/>
      <c r="P73" s="5"/>
      <c r="Q73" s="39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  <c r="BM73" s="60"/>
      <c r="BN73" s="60"/>
      <c r="BO73" s="60"/>
      <c r="BP73" s="60"/>
      <c r="BQ73" s="60"/>
      <c r="BR73" s="60"/>
      <c r="BS73" s="60"/>
      <c r="BT73" s="60"/>
      <c r="BU73" s="60"/>
      <c r="BV73" s="60"/>
      <c r="BW73" s="60"/>
      <c r="BX73" s="60"/>
      <c r="BY73" s="60"/>
      <c r="BZ73" s="60"/>
      <c r="CA73" s="60"/>
      <c r="CB73" s="60"/>
      <c r="CC73" s="60"/>
      <c r="CD73" s="60"/>
      <c r="CE73" s="60"/>
      <c r="CF73" s="60"/>
      <c r="CG73" s="60"/>
      <c r="CH73" s="60"/>
      <c r="CI73" s="60"/>
      <c r="CJ73" s="60"/>
      <c r="CK73" s="60"/>
      <c r="CL73" s="60"/>
      <c r="CM73" s="60"/>
      <c r="CN73" s="60"/>
      <c r="CO73" s="60"/>
      <c r="CP73" s="60"/>
      <c r="CQ73" s="60"/>
      <c r="CR73" s="60"/>
      <c r="CS73" s="60"/>
      <c r="CT73" s="60"/>
      <c r="CU73" s="60"/>
      <c r="CV73" s="60"/>
      <c r="CW73" s="60"/>
      <c r="CX73" s="39"/>
      <c r="CY73" s="39"/>
      <c r="CZ73" s="39"/>
      <c r="DA73" s="39"/>
      <c r="DB73" s="39"/>
      <c r="DC73" s="39"/>
      <c r="DD73" s="39"/>
      <c r="DE73" s="39"/>
      <c r="DF73" s="39"/>
      <c r="DG73" s="39"/>
      <c r="DH73" s="39"/>
      <c r="DI73" s="39"/>
      <c r="DJ73" s="39"/>
      <c r="DK73" s="39"/>
      <c r="DL73" s="39"/>
      <c r="DM73" s="39"/>
      <c r="DN73" s="39"/>
      <c r="DO73" s="39"/>
      <c r="DP73" s="39"/>
      <c r="DQ73" s="39"/>
      <c r="DR73" s="39"/>
      <c r="DS73" s="39"/>
      <c r="DT73" s="39"/>
      <c r="DU73" s="39"/>
      <c r="DV73" s="39"/>
      <c r="DW73" s="39"/>
      <c r="DX73" s="39"/>
      <c r="DY73" s="39"/>
      <c r="DZ73" s="39"/>
      <c r="EA73" s="39"/>
      <c r="EB73" s="39"/>
      <c r="EC73" s="39"/>
      <c r="ED73" s="39"/>
      <c r="EE73" s="39"/>
      <c r="EF73" s="39"/>
      <c r="EG73" s="39"/>
      <c r="EH73" s="39"/>
      <c r="EI73" s="39"/>
      <c r="EJ73" s="39"/>
      <c r="EK73" s="39"/>
      <c r="EL73" s="39"/>
      <c r="EM73" s="39"/>
      <c r="EN73" s="39"/>
      <c r="EO73" s="39"/>
      <c r="EP73" s="39"/>
      <c r="EQ73" s="39"/>
      <c r="ER73" s="39"/>
      <c r="ES73" s="39"/>
      <c r="ET73" s="39"/>
      <c r="EU73" s="39"/>
      <c r="EV73" s="39"/>
      <c r="EW73" s="39"/>
      <c r="EX73" s="39"/>
      <c r="EY73" s="39"/>
      <c r="EZ73" s="39"/>
      <c r="FA73" s="39"/>
      <c r="FB73" s="39"/>
      <c r="FC73" s="39"/>
      <c r="FD73" s="39"/>
      <c r="FE73" s="39"/>
      <c r="FF73" s="39"/>
      <c r="FG73" s="39"/>
      <c r="FH73" s="39"/>
      <c r="FI73" s="39"/>
      <c r="FJ73" s="39"/>
      <c r="FK73" s="39"/>
      <c r="FL73" s="39"/>
      <c r="FM73" s="39"/>
      <c r="FN73" s="39"/>
      <c r="FO73" s="39"/>
      <c r="FP73" s="39"/>
      <c r="FQ73" s="39"/>
      <c r="FR73" s="39"/>
      <c r="FS73" s="39"/>
      <c r="FT73" s="39"/>
      <c r="FU73" s="39"/>
      <c r="FV73" s="39"/>
      <c r="FW73" s="39"/>
      <c r="FX73" s="39"/>
      <c r="FY73" s="39"/>
      <c r="FZ73" s="39"/>
      <c r="GA73" s="39"/>
      <c r="GB73" s="39"/>
      <c r="GC73" s="39"/>
      <c r="GD73" s="39"/>
      <c r="GE73" s="39"/>
      <c r="GF73" s="39"/>
      <c r="GG73" s="39"/>
      <c r="GH73" s="39"/>
      <c r="GI73" s="39"/>
      <c r="GJ73" s="39"/>
      <c r="GK73" s="39"/>
      <c r="GL73" s="39"/>
      <c r="GM73" s="39"/>
      <c r="GN73" s="39"/>
      <c r="GO73" s="39"/>
      <c r="GP73" s="39"/>
      <c r="GQ73" s="39"/>
      <c r="GR73" s="39"/>
    </row>
    <row r="74" spans="2:200" hidden="1" outlineLevel="1" x14ac:dyDescent="0.25">
      <c r="B74" s="58" t="s">
        <v>34</v>
      </c>
      <c r="C74" s="121">
        <f>(1+IRR(Q80:CW80,0.05))^12-1</f>
        <v>0.15000000000000147</v>
      </c>
      <c r="D74" s="58"/>
      <c r="E74" s="60">
        <f>D79</f>
        <v>8000000</v>
      </c>
      <c r="F74" s="60">
        <f t="shared" ref="F74:L74" si="123">E79</f>
        <v>16529479.782014392</v>
      </c>
      <c r="G74" s="60">
        <f t="shared" si="123"/>
        <v>0</v>
      </c>
      <c r="H74" s="60">
        <f t="shared" si="123"/>
        <v>0</v>
      </c>
      <c r="I74" s="60">
        <f t="shared" si="123"/>
        <v>0</v>
      </c>
      <c r="J74" s="60">
        <f t="shared" si="123"/>
        <v>0</v>
      </c>
      <c r="K74" s="60">
        <f t="shared" si="123"/>
        <v>0</v>
      </c>
      <c r="L74" s="60">
        <f t="shared" si="123"/>
        <v>0</v>
      </c>
      <c r="N74" s="48"/>
      <c r="O74" s="62"/>
      <c r="P74" s="5"/>
      <c r="Q74" s="39"/>
      <c r="R74" s="60">
        <f>Q79</f>
        <v>8000000</v>
      </c>
      <c r="S74" s="60">
        <f t="shared" ref="S74:CD74" si="124">R79</f>
        <v>8893719.3353588283</v>
      </c>
      <c r="T74" s="60">
        <f t="shared" si="124"/>
        <v>9797908.5184810497</v>
      </c>
      <c r="U74" s="60">
        <f t="shared" si="124"/>
        <v>10712690.202763379</v>
      </c>
      <c r="V74" s="60">
        <f t="shared" si="124"/>
        <v>11638188.478476878</v>
      </c>
      <c r="W74" s="60">
        <f t="shared" si="124"/>
        <v>12574528.88959983</v>
      </c>
      <c r="X74" s="60">
        <f t="shared" si="124"/>
        <v>13521838.450847788</v>
      </c>
      <c r="Y74" s="60">
        <f t="shared" si="124"/>
        <v>14480245.664903149</v>
      </c>
      <c r="Z74" s="60">
        <f t="shared" si="124"/>
        <v>15449880.539846556</v>
      </c>
      <c r="AA74" s="60">
        <f t="shared" si="124"/>
        <v>16430874.606792519</v>
      </c>
      <c r="AB74" s="60">
        <f t="shared" si="124"/>
        <v>16463360.937731622</v>
      </c>
      <c r="AC74" s="60">
        <f t="shared" si="124"/>
        <v>16496227.843338707</v>
      </c>
      <c r="AD74" s="60">
        <f t="shared" si="124"/>
        <v>16529479.782014392</v>
      </c>
      <c r="AE74" s="60">
        <f t="shared" si="124"/>
        <v>16563121.264389087</v>
      </c>
      <c r="AF74" s="60">
        <f t="shared" si="124"/>
        <v>16597156.853934862</v>
      </c>
      <c r="AG74" s="60">
        <f t="shared" si="124"/>
        <v>16631591.167584483</v>
      </c>
      <c r="AH74" s="60">
        <f t="shared" si="124"/>
        <v>16666428.876357701</v>
      </c>
      <c r="AI74" s="60">
        <f t="shared" si="124"/>
        <v>16861674.705994878</v>
      </c>
      <c r="AJ74" s="60">
        <f t="shared" si="124"/>
        <v>0</v>
      </c>
      <c r="AK74" s="60">
        <f t="shared" si="124"/>
        <v>0</v>
      </c>
      <c r="AL74" s="60">
        <f t="shared" si="124"/>
        <v>0</v>
      </c>
      <c r="AM74" s="60">
        <f t="shared" si="124"/>
        <v>0</v>
      </c>
      <c r="AN74" s="60">
        <f t="shared" si="124"/>
        <v>0</v>
      </c>
      <c r="AO74" s="60">
        <f t="shared" si="124"/>
        <v>0</v>
      </c>
      <c r="AP74" s="60">
        <f t="shared" si="124"/>
        <v>0</v>
      </c>
      <c r="AQ74" s="60">
        <f t="shared" si="124"/>
        <v>0</v>
      </c>
      <c r="AR74" s="60">
        <f t="shared" si="124"/>
        <v>0</v>
      </c>
      <c r="AS74" s="60">
        <f t="shared" si="124"/>
        <v>0</v>
      </c>
      <c r="AT74" s="60">
        <f t="shared" si="124"/>
        <v>0</v>
      </c>
      <c r="AU74" s="60">
        <f t="shared" si="124"/>
        <v>0</v>
      </c>
      <c r="AV74" s="60">
        <f t="shared" si="124"/>
        <v>0</v>
      </c>
      <c r="AW74" s="60">
        <f t="shared" si="124"/>
        <v>0</v>
      </c>
      <c r="AX74" s="60">
        <f t="shared" si="124"/>
        <v>0</v>
      </c>
      <c r="AY74" s="60">
        <f t="shared" si="124"/>
        <v>0</v>
      </c>
      <c r="AZ74" s="60">
        <f t="shared" si="124"/>
        <v>0</v>
      </c>
      <c r="BA74" s="60">
        <f t="shared" si="124"/>
        <v>0</v>
      </c>
      <c r="BB74" s="60">
        <f t="shared" si="124"/>
        <v>0</v>
      </c>
      <c r="BC74" s="60">
        <f t="shared" si="124"/>
        <v>0</v>
      </c>
      <c r="BD74" s="60">
        <f t="shared" si="124"/>
        <v>0</v>
      </c>
      <c r="BE74" s="60">
        <f t="shared" si="124"/>
        <v>0</v>
      </c>
      <c r="BF74" s="60">
        <f t="shared" si="124"/>
        <v>0</v>
      </c>
      <c r="BG74" s="60">
        <f t="shared" si="124"/>
        <v>0</v>
      </c>
      <c r="BH74" s="60">
        <f t="shared" si="124"/>
        <v>0</v>
      </c>
      <c r="BI74" s="60">
        <f t="shared" si="124"/>
        <v>0</v>
      </c>
      <c r="BJ74" s="60">
        <f t="shared" si="124"/>
        <v>0</v>
      </c>
      <c r="BK74" s="60">
        <f t="shared" si="124"/>
        <v>0</v>
      </c>
      <c r="BL74" s="60">
        <f t="shared" si="124"/>
        <v>0</v>
      </c>
      <c r="BM74" s="60">
        <f t="shared" si="124"/>
        <v>0</v>
      </c>
      <c r="BN74" s="60">
        <f t="shared" si="124"/>
        <v>0</v>
      </c>
      <c r="BO74" s="60">
        <f t="shared" si="124"/>
        <v>0</v>
      </c>
      <c r="BP74" s="60">
        <f t="shared" si="124"/>
        <v>0</v>
      </c>
      <c r="BQ74" s="60">
        <f t="shared" si="124"/>
        <v>0</v>
      </c>
      <c r="BR74" s="60">
        <f t="shared" si="124"/>
        <v>0</v>
      </c>
      <c r="BS74" s="60">
        <f t="shared" si="124"/>
        <v>0</v>
      </c>
      <c r="BT74" s="60">
        <f t="shared" si="124"/>
        <v>0</v>
      </c>
      <c r="BU74" s="60">
        <f t="shared" si="124"/>
        <v>0</v>
      </c>
      <c r="BV74" s="60">
        <f t="shared" si="124"/>
        <v>0</v>
      </c>
      <c r="BW74" s="60">
        <f t="shared" si="124"/>
        <v>0</v>
      </c>
      <c r="BX74" s="60">
        <f t="shared" si="124"/>
        <v>0</v>
      </c>
      <c r="BY74" s="60">
        <f t="shared" si="124"/>
        <v>0</v>
      </c>
      <c r="BZ74" s="60">
        <f t="shared" si="124"/>
        <v>0</v>
      </c>
      <c r="CA74" s="60">
        <f t="shared" si="124"/>
        <v>0</v>
      </c>
      <c r="CB74" s="60">
        <f t="shared" si="124"/>
        <v>0</v>
      </c>
      <c r="CC74" s="60">
        <f t="shared" si="124"/>
        <v>0</v>
      </c>
      <c r="CD74" s="60">
        <f t="shared" si="124"/>
        <v>0</v>
      </c>
      <c r="CE74" s="60">
        <f t="shared" ref="CE74:CW74" si="125">CD79</f>
        <v>0</v>
      </c>
      <c r="CF74" s="60">
        <f t="shared" si="125"/>
        <v>0</v>
      </c>
      <c r="CG74" s="60">
        <f t="shared" si="125"/>
        <v>0</v>
      </c>
      <c r="CH74" s="60">
        <f t="shared" si="125"/>
        <v>0</v>
      </c>
      <c r="CI74" s="60">
        <f t="shared" si="125"/>
        <v>0</v>
      </c>
      <c r="CJ74" s="60">
        <f t="shared" si="125"/>
        <v>0</v>
      </c>
      <c r="CK74" s="60">
        <f t="shared" si="125"/>
        <v>0</v>
      </c>
      <c r="CL74" s="60">
        <f t="shared" si="125"/>
        <v>0</v>
      </c>
      <c r="CM74" s="60">
        <f t="shared" si="125"/>
        <v>0</v>
      </c>
      <c r="CN74" s="60">
        <f t="shared" si="125"/>
        <v>0</v>
      </c>
      <c r="CO74" s="60">
        <f t="shared" si="125"/>
        <v>0</v>
      </c>
      <c r="CP74" s="60">
        <f t="shared" si="125"/>
        <v>0</v>
      </c>
      <c r="CQ74" s="60">
        <f t="shared" si="125"/>
        <v>0</v>
      </c>
      <c r="CR74" s="60">
        <f t="shared" si="125"/>
        <v>0</v>
      </c>
      <c r="CS74" s="60">
        <f t="shared" si="125"/>
        <v>0</v>
      </c>
      <c r="CT74" s="60">
        <f t="shared" si="125"/>
        <v>0</v>
      </c>
      <c r="CU74" s="60">
        <f t="shared" si="125"/>
        <v>0</v>
      </c>
      <c r="CV74" s="60">
        <f t="shared" si="125"/>
        <v>0</v>
      </c>
      <c r="CW74" s="60">
        <f t="shared" si="125"/>
        <v>0</v>
      </c>
      <c r="CX74" s="39"/>
      <c r="CY74" s="39"/>
      <c r="CZ74" s="39"/>
      <c r="DA74" s="39"/>
      <c r="DB74" s="39"/>
      <c r="DC74" s="39"/>
      <c r="DD74" s="39"/>
      <c r="DE74" s="39"/>
      <c r="DF74" s="39"/>
      <c r="DG74" s="39"/>
      <c r="DH74" s="39"/>
      <c r="DI74" s="39"/>
      <c r="DJ74" s="39"/>
      <c r="DK74" s="39"/>
      <c r="DL74" s="39"/>
      <c r="DM74" s="39"/>
      <c r="DN74" s="39"/>
      <c r="DO74" s="39"/>
      <c r="DP74" s="39"/>
      <c r="DQ74" s="39"/>
      <c r="DR74" s="39"/>
      <c r="DS74" s="39"/>
      <c r="DT74" s="39"/>
      <c r="DU74" s="39"/>
      <c r="DV74" s="39"/>
      <c r="DW74" s="39"/>
      <c r="DX74" s="39"/>
      <c r="DY74" s="39"/>
      <c r="DZ74" s="39"/>
      <c r="EA74" s="39"/>
      <c r="EB74" s="39"/>
      <c r="EC74" s="39"/>
      <c r="ED74" s="39"/>
      <c r="EE74" s="39"/>
      <c r="EF74" s="39"/>
      <c r="EG74" s="39"/>
      <c r="EH74" s="39"/>
      <c r="EI74" s="39"/>
      <c r="EJ74" s="39"/>
      <c r="EK74" s="39"/>
      <c r="EL74" s="39"/>
      <c r="EM74" s="39"/>
      <c r="EN74" s="39"/>
      <c r="EO74" s="39"/>
      <c r="EP74" s="39"/>
      <c r="EQ74" s="39"/>
      <c r="ER74" s="39"/>
      <c r="ES74" s="39"/>
      <c r="ET74" s="39"/>
      <c r="EU74" s="39"/>
      <c r="EV74" s="39"/>
      <c r="EW74" s="39"/>
      <c r="EX74" s="39"/>
      <c r="EY74" s="39"/>
      <c r="EZ74" s="39"/>
      <c r="FA74" s="39"/>
      <c r="FB74" s="39"/>
      <c r="FC74" s="39"/>
      <c r="FD74" s="39"/>
      <c r="FE74" s="39"/>
      <c r="FF74" s="39"/>
      <c r="FG74" s="39"/>
      <c r="FH74" s="39"/>
      <c r="FI74" s="39"/>
      <c r="FJ74" s="39"/>
      <c r="FK74" s="39"/>
      <c r="FL74" s="39"/>
      <c r="FM74" s="39"/>
      <c r="FN74" s="39"/>
      <c r="FO74" s="39"/>
      <c r="FP74" s="39"/>
      <c r="FQ74" s="39"/>
      <c r="FR74" s="39"/>
      <c r="FS74" s="39"/>
      <c r="FT74" s="39"/>
      <c r="FU74" s="39"/>
      <c r="FV74" s="39"/>
      <c r="FW74" s="39"/>
      <c r="FX74" s="39"/>
      <c r="FY74" s="39"/>
      <c r="FZ74" s="39"/>
      <c r="GA74" s="39"/>
      <c r="GB74" s="39"/>
      <c r="GC74" s="39"/>
      <c r="GD74" s="39"/>
      <c r="GE74" s="39"/>
      <c r="GF74" s="39"/>
      <c r="GG74" s="39"/>
      <c r="GH74" s="39"/>
      <c r="GI74" s="39"/>
      <c r="GJ74" s="39"/>
      <c r="GK74" s="39"/>
      <c r="GL74" s="39"/>
      <c r="GM74" s="39"/>
      <c r="GN74" s="39"/>
      <c r="GO74" s="39"/>
      <c r="GP74" s="39"/>
      <c r="GQ74" s="39"/>
      <c r="GR74" s="39"/>
    </row>
    <row r="75" spans="2:200" hidden="1" outlineLevel="1" x14ac:dyDescent="0.25">
      <c r="B75" s="70" t="s">
        <v>62</v>
      </c>
      <c r="C75" s="108"/>
      <c r="D75" s="99">
        <f t="shared" ref="D75:L78" si="126">SUMIF($Q$15:$CW$15,D$19,$Q75:$CW75)</f>
        <v>0</v>
      </c>
      <c r="E75" s="99">
        <f t="shared" si="126"/>
        <v>1809479.7820143921</v>
      </c>
      <c r="F75" s="99">
        <f t="shared" si="126"/>
        <v>1169728.0422908103</v>
      </c>
      <c r="G75" s="99">
        <f t="shared" si="126"/>
        <v>0</v>
      </c>
      <c r="H75" s="99">
        <f t="shared" si="126"/>
        <v>0</v>
      </c>
      <c r="I75" s="99">
        <f t="shared" si="126"/>
        <v>0</v>
      </c>
      <c r="J75" s="99">
        <f t="shared" si="126"/>
        <v>0</v>
      </c>
      <c r="K75" s="99">
        <f t="shared" si="126"/>
        <v>0</v>
      </c>
      <c r="L75" s="99">
        <f t="shared" si="126"/>
        <v>0</v>
      </c>
      <c r="N75" s="52"/>
      <c r="O75" s="62"/>
      <c r="P75" s="5"/>
      <c r="Q75" s="99"/>
      <c r="R75" s="99">
        <f>R74*$C73</f>
        <v>93719.33535882704</v>
      </c>
      <c r="S75" s="99">
        <f t="shared" ref="S75:CD75" si="127">S74*$C73</f>
        <v>104189.1831222223</v>
      </c>
      <c r="T75" s="99">
        <f t="shared" si="127"/>
        <v>114781.68428232921</v>
      </c>
      <c r="U75" s="99">
        <f t="shared" si="127"/>
        <v>125498.27571350023</v>
      </c>
      <c r="V75" s="99">
        <f t="shared" si="127"/>
        <v>136340.41112295145</v>
      </c>
      <c r="W75" s="99">
        <f t="shared" si="127"/>
        <v>147309.56124795819</v>
      </c>
      <c r="X75" s="99">
        <f t="shared" si="127"/>
        <v>158407.21405536076</v>
      </c>
      <c r="Y75" s="99">
        <f t="shared" si="127"/>
        <v>169634.87494340746</v>
      </c>
      <c r="Z75" s="99">
        <f t="shared" si="127"/>
        <v>180994.06694596188</v>
      </c>
      <c r="AA75" s="99">
        <f t="shared" si="127"/>
        <v>192486.33093910292</v>
      </c>
      <c r="AB75" s="99">
        <f t="shared" si="127"/>
        <v>192866.90560708538</v>
      </c>
      <c r="AC75" s="99">
        <f t="shared" si="127"/>
        <v>193251.93867568506</v>
      </c>
      <c r="AD75" s="99">
        <f t="shared" si="127"/>
        <v>193641.48237469475</v>
      </c>
      <c r="AE75" s="99">
        <f t="shared" si="127"/>
        <v>194035.589545775</v>
      </c>
      <c r="AF75" s="99">
        <f t="shared" si="127"/>
        <v>194434.313649622</v>
      </c>
      <c r="AG75" s="99">
        <f t="shared" si="127"/>
        <v>194837.70877321949</v>
      </c>
      <c r="AH75" s="99">
        <f t="shared" si="127"/>
        <v>195245.82963717578</v>
      </c>
      <c r="AI75" s="99">
        <f t="shared" si="127"/>
        <v>197533.11831032316</v>
      </c>
      <c r="AJ75" s="99">
        <f t="shared" si="127"/>
        <v>0</v>
      </c>
      <c r="AK75" s="99">
        <f t="shared" si="127"/>
        <v>0</v>
      </c>
      <c r="AL75" s="99">
        <f t="shared" si="127"/>
        <v>0</v>
      </c>
      <c r="AM75" s="99">
        <f t="shared" si="127"/>
        <v>0</v>
      </c>
      <c r="AN75" s="99">
        <f t="shared" si="127"/>
        <v>0</v>
      </c>
      <c r="AO75" s="99">
        <f t="shared" si="127"/>
        <v>0</v>
      </c>
      <c r="AP75" s="99">
        <f t="shared" si="127"/>
        <v>0</v>
      </c>
      <c r="AQ75" s="99">
        <f t="shared" si="127"/>
        <v>0</v>
      </c>
      <c r="AR75" s="99">
        <f t="shared" si="127"/>
        <v>0</v>
      </c>
      <c r="AS75" s="99">
        <f t="shared" si="127"/>
        <v>0</v>
      </c>
      <c r="AT75" s="99">
        <f t="shared" si="127"/>
        <v>0</v>
      </c>
      <c r="AU75" s="99">
        <f t="shared" si="127"/>
        <v>0</v>
      </c>
      <c r="AV75" s="99">
        <f t="shared" si="127"/>
        <v>0</v>
      </c>
      <c r="AW75" s="99">
        <f t="shared" si="127"/>
        <v>0</v>
      </c>
      <c r="AX75" s="99">
        <f t="shared" si="127"/>
        <v>0</v>
      </c>
      <c r="AY75" s="99">
        <f t="shared" si="127"/>
        <v>0</v>
      </c>
      <c r="AZ75" s="99">
        <f t="shared" si="127"/>
        <v>0</v>
      </c>
      <c r="BA75" s="99">
        <f t="shared" si="127"/>
        <v>0</v>
      </c>
      <c r="BB75" s="99">
        <f t="shared" si="127"/>
        <v>0</v>
      </c>
      <c r="BC75" s="99">
        <f t="shared" si="127"/>
        <v>0</v>
      </c>
      <c r="BD75" s="99">
        <f t="shared" si="127"/>
        <v>0</v>
      </c>
      <c r="BE75" s="99">
        <f t="shared" si="127"/>
        <v>0</v>
      </c>
      <c r="BF75" s="99">
        <f t="shared" si="127"/>
        <v>0</v>
      </c>
      <c r="BG75" s="99">
        <f t="shared" si="127"/>
        <v>0</v>
      </c>
      <c r="BH75" s="99">
        <f t="shared" si="127"/>
        <v>0</v>
      </c>
      <c r="BI75" s="99">
        <f t="shared" si="127"/>
        <v>0</v>
      </c>
      <c r="BJ75" s="99">
        <f t="shared" si="127"/>
        <v>0</v>
      </c>
      <c r="BK75" s="99">
        <f t="shared" si="127"/>
        <v>0</v>
      </c>
      <c r="BL75" s="99">
        <f t="shared" si="127"/>
        <v>0</v>
      </c>
      <c r="BM75" s="99">
        <f t="shared" si="127"/>
        <v>0</v>
      </c>
      <c r="BN75" s="99">
        <f t="shared" si="127"/>
        <v>0</v>
      </c>
      <c r="BO75" s="99">
        <f t="shared" si="127"/>
        <v>0</v>
      </c>
      <c r="BP75" s="99">
        <f t="shared" si="127"/>
        <v>0</v>
      </c>
      <c r="BQ75" s="99">
        <f t="shared" si="127"/>
        <v>0</v>
      </c>
      <c r="BR75" s="99">
        <f t="shared" si="127"/>
        <v>0</v>
      </c>
      <c r="BS75" s="99">
        <f t="shared" si="127"/>
        <v>0</v>
      </c>
      <c r="BT75" s="99">
        <f t="shared" si="127"/>
        <v>0</v>
      </c>
      <c r="BU75" s="99">
        <f t="shared" si="127"/>
        <v>0</v>
      </c>
      <c r="BV75" s="99">
        <f t="shared" si="127"/>
        <v>0</v>
      </c>
      <c r="BW75" s="99">
        <f t="shared" si="127"/>
        <v>0</v>
      </c>
      <c r="BX75" s="99">
        <f t="shared" si="127"/>
        <v>0</v>
      </c>
      <c r="BY75" s="99">
        <f t="shared" si="127"/>
        <v>0</v>
      </c>
      <c r="BZ75" s="99">
        <f t="shared" si="127"/>
        <v>0</v>
      </c>
      <c r="CA75" s="99">
        <f t="shared" si="127"/>
        <v>0</v>
      </c>
      <c r="CB75" s="99">
        <f t="shared" si="127"/>
        <v>0</v>
      </c>
      <c r="CC75" s="99">
        <f t="shared" si="127"/>
        <v>0</v>
      </c>
      <c r="CD75" s="99">
        <f t="shared" si="127"/>
        <v>0</v>
      </c>
      <c r="CE75" s="99">
        <f t="shared" ref="CE75:CW75" si="128">CE74*$C73</f>
        <v>0</v>
      </c>
      <c r="CF75" s="99">
        <f t="shared" si="128"/>
        <v>0</v>
      </c>
      <c r="CG75" s="99">
        <f t="shared" si="128"/>
        <v>0</v>
      </c>
      <c r="CH75" s="99">
        <f t="shared" si="128"/>
        <v>0</v>
      </c>
      <c r="CI75" s="99">
        <f t="shared" si="128"/>
        <v>0</v>
      </c>
      <c r="CJ75" s="99">
        <f t="shared" si="128"/>
        <v>0</v>
      </c>
      <c r="CK75" s="99">
        <f t="shared" si="128"/>
        <v>0</v>
      </c>
      <c r="CL75" s="99">
        <f t="shared" si="128"/>
        <v>0</v>
      </c>
      <c r="CM75" s="99">
        <f t="shared" si="128"/>
        <v>0</v>
      </c>
      <c r="CN75" s="99">
        <f t="shared" si="128"/>
        <v>0</v>
      </c>
      <c r="CO75" s="99">
        <f t="shared" si="128"/>
        <v>0</v>
      </c>
      <c r="CP75" s="99">
        <f t="shared" si="128"/>
        <v>0</v>
      </c>
      <c r="CQ75" s="99">
        <f t="shared" si="128"/>
        <v>0</v>
      </c>
      <c r="CR75" s="99">
        <f t="shared" si="128"/>
        <v>0</v>
      </c>
      <c r="CS75" s="99">
        <f t="shared" si="128"/>
        <v>0</v>
      </c>
      <c r="CT75" s="99">
        <f t="shared" si="128"/>
        <v>0</v>
      </c>
      <c r="CU75" s="99">
        <f t="shared" si="128"/>
        <v>0</v>
      </c>
      <c r="CV75" s="99">
        <f t="shared" si="128"/>
        <v>0</v>
      </c>
      <c r="CW75" s="99">
        <f t="shared" si="128"/>
        <v>0</v>
      </c>
      <c r="CX75" s="39"/>
      <c r="CY75" s="39"/>
      <c r="CZ75" s="39"/>
      <c r="DA75" s="39"/>
      <c r="DB75" s="39"/>
      <c r="DC75" s="39"/>
      <c r="DD75" s="39"/>
      <c r="DE75" s="39"/>
      <c r="DF75" s="39"/>
      <c r="DG75" s="39"/>
      <c r="DH75" s="39"/>
      <c r="DI75" s="39"/>
      <c r="DJ75" s="39"/>
      <c r="DK75" s="39"/>
      <c r="DL75" s="39"/>
      <c r="DM75" s="39"/>
      <c r="DN75" s="39"/>
      <c r="DO75" s="39"/>
      <c r="DP75" s="39"/>
      <c r="DQ75" s="39"/>
      <c r="DR75" s="39"/>
      <c r="DS75" s="39"/>
      <c r="DT75" s="39"/>
      <c r="DU75" s="39"/>
      <c r="DV75" s="39"/>
      <c r="DW75" s="39"/>
      <c r="DX75" s="39"/>
      <c r="DY75" s="39"/>
      <c r="DZ75" s="39"/>
      <c r="EA75" s="39"/>
      <c r="EB75" s="39"/>
      <c r="EC75" s="39"/>
      <c r="ED75" s="39"/>
      <c r="EE75" s="39"/>
      <c r="EF75" s="39"/>
      <c r="EG75" s="39"/>
      <c r="EH75" s="39"/>
      <c r="EI75" s="39"/>
      <c r="EJ75" s="39"/>
      <c r="EK75" s="39"/>
      <c r="EL75" s="39"/>
      <c r="EM75" s="39"/>
      <c r="EN75" s="39"/>
      <c r="EO75" s="39"/>
      <c r="EP75" s="39"/>
      <c r="EQ75" s="39"/>
      <c r="ER75" s="39"/>
      <c r="ES75" s="39"/>
      <c r="ET75" s="39"/>
      <c r="EU75" s="39"/>
      <c r="EV75" s="39"/>
      <c r="EW75" s="39"/>
      <c r="EX75" s="39"/>
      <c r="EY75" s="39"/>
      <c r="EZ75" s="39"/>
      <c r="FA75" s="39"/>
      <c r="FB75" s="39"/>
      <c r="FC75" s="39"/>
      <c r="FD75" s="39"/>
      <c r="FE75" s="39"/>
      <c r="FF75" s="39"/>
      <c r="FG75" s="39"/>
      <c r="FH75" s="39"/>
      <c r="FI75" s="39"/>
      <c r="FJ75" s="39"/>
      <c r="FK75" s="39"/>
      <c r="FL75" s="39"/>
      <c r="FM75" s="39"/>
      <c r="FN75" s="39"/>
      <c r="FO75" s="39"/>
      <c r="FP75" s="39"/>
      <c r="FQ75" s="39"/>
      <c r="FR75" s="39"/>
      <c r="FS75" s="39"/>
      <c r="FT75" s="39"/>
      <c r="FU75" s="39"/>
      <c r="FV75" s="39"/>
      <c r="FW75" s="39"/>
      <c r="FX75" s="39"/>
      <c r="FY75" s="39"/>
      <c r="FZ75" s="39"/>
      <c r="GA75" s="39"/>
      <c r="GB75" s="39"/>
      <c r="GC75" s="39"/>
      <c r="GD75" s="39"/>
      <c r="GE75" s="39"/>
      <c r="GF75" s="39"/>
      <c r="GG75" s="39"/>
      <c r="GH75" s="39"/>
      <c r="GI75" s="39"/>
      <c r="GJ75" s="39"/>
      <c r="GK75" s="39"/>
      <c r="GL75" s="39"/>
      <c r="GM75" s="39"/>
      <c r="GN75" s="39"/>
      <c r="GO75" s="39"/>
      <c r="GP75" s="39"/>
      <c r="GQ75" s="39"/>
      <c r="GR75" s="39"/>
    </row>
    <row r="76" spans="2:200" hidden="1" outlineLevel="1" x14ac:dyDescent="0.25">
      <c r="B76" s="70" t="s">
        <v>63</v>
      </c>
      <c r="C76" s="122">
        <f>$D$6</f>
        <v>0.8</v>
      </c>
      <c r="D76" s="99">
        <f t="shared" si="126"/>
        <v>8000000</v>
      </c>
      <c r="E76" s="99">
        <f t="shared" si="126"/>
        <v>7200000</v>
      </c>
      <c r="F76" s="99">
        <f t="shared" si="126"/>
        <v>0</v>
      </c>
      <c r="G76" s="99">
        <f t="shared" si="126"/>
        <v>0</v>
      </c>
      <c r="H76" s="99">
        <f t="shared" si="126"/>
        <v>0</v>
      </c>
      <c r="I76" s="99">
        <f t="shared" si="126"/>
        <v>0</v>
      </c>
      <c r="J76" s="99">
        <f t="shared" si="126"/>
        <v>0</v>
      </c>
      <c r="K76" s="99">
        <f t="shared" si="126"/>
        <v>0</v>
      </c>
      <c r="L76" s="99">
        <f t="shared" si="126"/>
        <v>0</v>
      </c>
      <c r="N76" s="52"/>
      <c r="O76" s="62"/>
      <c r="P76" s="5"/>
      <c r="Q76" s="99">
        <f>-MIN(0,Q$38*$C76)</f>
        <v>8000000</v>
      </c>
      <c r="R76" s="99">
        <f t="shared" ref="R76:CC76" si="129">-MIN(0,R$38*$C76)</f>
        <v>800000</v>
      </c>
      <c r="S76" s="99">
        <f t="shared" si="129"/>
        <v>800000</v>
      </c>
      <c r="T76" s="99">
        <f t="shared" si="129"/>
        <v>800000</v>
      </c>
      <c r="U76" s="99">
        <f t="shared" si="129"/>
        <v>800000</v>
      </c>
      <c r="V76" s="99">
        <f t="shared" si="129"/>
        <v>800000</v>
      </c>
      <c r="W76" s="99">
        <f t="shared" si="129"/>
        <v>800000</v>
      </c>
      <c r="X76" s="99">
        <f t="shared" si="129"/>
        <v>800000</v>
      </c>
      <c r="Y76" s="99">
        <f t="shared" si="129"/>
        <v>800000</v>
      </c>
      <c r="Z76" s="99">
        <f t="shared" si="129"/>
        <v>800000</v>
      </c>
      <c r="AA76" s="99">
        <f t="shared" si="129"/>
        <v>0</v>
      </c>
      <c r="AB76" s="99">
        <f t="shared" si="129"/>
        <v>0</v>
      </c>
      <c r="AC76" s="99">
        <f t="shared" si="129"/>
        <v>0</v>
      </c>
      <c r="AD76" s="99">
        <f t="shared" si="129"/>
        <v>0</v>
      </c>
      <c r="AE76" s="99">
        <f t="shared" si="129"/>
        <v>0</v>
      </c>
      <c r="AF76" s="99">
        <f t="shared" si="129"/>
        <v>0</v>
      </c>
      <c r="AG76" s="99">
        <f t="shared" si="129"/>
        <v>0</v>
      </c>
      <c r="AH76" s="99">
        <f t="shared" si="129"/>
        <v>0</v>
      </c>
      <c r="AI76" s="99">
        <f t="shared" si="129"/>
        <v>0</v>
      </c>
      <c r="AJ76" s="99">
        <f t="shared" si="129"/>
        <v>0</v>
      </c>
      <c r="AK76" s="99">
        <f t="shared" si="129"/>
        <v>0</v>
      </c>
      <c r="AL76" s="99">
        <f t="shared" si="129"/>
        <v>0</v>
      </c>
      <c r="AM76" s="99">
        <f t="shared" si="129"/>
        <v>0</v>
      </c>
      <c r="AN76" s="99">
        <f t="shared" si="129"/>
        <v>0</v>
      </c>
      <c r="AO76" s="99">
        <f t="shared" si="129"/>
        <v>0</v>
      </c>
      <c r="AP76" s="99">
        <f t="shared" si="129"/>
        <v>0</v>
      </c>
      <c r="AQ76" s="99">
        <f t="shared" si="129"/>
        <v>0</v>
      </c>
      <c r="AR76" s="99">
        <f t="shared" si="129"/>
        <v>0</v>
      </c>
      <c r="AS76" s="99">
        <f t="shared" si="129"/>
        <v>0</v>
      </c>
      <c r="AT76" s="99">
        <f t="shared" si="129"/>
        <v>0</v>
      </c>
      <c r="AU76" s="99">
        <f t="shared" si="129"/>
        <v>0</v>
      </c>
      <c r="AV76" s="99">
        <f t="shared" si="129"/>
        <v>0</v>
      </c>
      <c r="AW76" s="99">
        <f t="shared" si="129"/>
        <v>0</v>
      </c>
      <c r="AX76" s="99">
        <f t="shared" si="129"/>
        <v>0</v>
      </c>
      <c r="AY76" s="99">
        <f t="shared" si="129"/>
        <v>0</v>
      </c>
      <c r="AZ76" s="99">
        <f t="shared" si="129"/>
        <v>0</v>
      </c>
      <c r="BA76" s="99">
        <f t="shared" si="129"/>
        <v>0</v>
      </c>
      <c r="BB76" s="99">
        <f t="shared" si="129"/>
        <v>0</v>
      </c>
      <c r="BC76" s="99">
        <f t="shared" si="129"/>
        <v>0</v>
      </c>
      <c r="BD76" s="99">
        <f t="shared" si="129"/>
        <v>0</v>
      </c>
      <c r="BE76" s="99">
        <f t="shared" si="129"/>
        <v>0</v>
      </c>
      <c r="BF76" s="99">
        <f t="shared" si="129"/>
        <v>0</v>
      </c>
      <c r="BG76" s="99">
        <f t="shared" si="129"/>
        <v>0</v>
      </c>
      <c r="BH76" s="99">
        <f t="shared" si="129"/>
        <v>0</v>
      </c>
      <c r="BI76" s="99">
        <f t="shared" si="129"/>
        <v>0</v>
      </c>
      <c r="BJ76" s="99">
        <f t="shared" si="129"/>
        <v>0</v>
      </c>
      <c r="BK76" s="99">
        <f t="shared" si="129"/>
        <v>0</v>
      </c>
      <c r="BL76" s="99">
        <f t="shared" si="129"/>
        <v>0</v>
      </c>
      <c r="BM76" s="99">
        <f t="shared" si="129"/>
        <v>0</v>
      </c>
      <c r="BN76" s="99">
        <f t="shared" si="129"/>
        <v>0</v>
      </c>
      <c r="BO76" s="99">
        <f t="shared" si="129"/>
        <v>0</v>
      </c>
      <c r="BP76" s="99">
        <f t="shared" si="129"/>
        <v>0</v>
      </c>
      <c r="BQ76" s="99">
        <f t="shared" si="129"/>
        <v>0</v>
      </c>
      <c r="BR76" s="99">
        <f t="shared" si="129"/>
        <v>0</v>
      </c>
      <c r="BS76" s="99">
        <f t="shared" si="129"/>
        <v>0</v>
      </c>
      <c r="BT76" s="99">
        <f t="shared" si="129"/>
        <v>0</v>
      </c>
      <c r="BU76" s="99">
        <f t="shared" si="129"/>
        <v>0</v>
      </c>
      <c r="BV76" s="99">
        <f t="shared" si="129"/>
        <v>0</v>
      </c>
      <c r="BW76" s="99">
        <f t="shared" si="129"/>
        <v>0</v>
      </c>
      <c r="BX76" s="99">
        <f t="shared" si="129"/>
        <v>0</v>
      </c>
      <c r="BY76" s="99">
        <f t="shared" si="129"/>
        <v>0</v>
      </c>
      <c r="BZ76" s="99">
        <f t="shared" si="129"/>
        <v>0</v>
      </c>
      <c r="CA76" s="99">
        <f t="shared" si="129"/>
        <v>0</v>
      </c>
      <c r="CB76" s="99">
        <f t="shared" si="129"/>
        <v>0</v>
      </c>
      <c r="CC76" s="99">
        <f t="shared" si="129"/>
        <v>0</v>
      </c>
      <c r="CD76" s="99">
        <f t="shared" ref="CD76:CW76" si="130">-MIN(0,CD$38*$C76)</f>
        <v>0</v>
      </c>
      <c r="CE76" s="99">
        <f t="shared" si="130"/>
        <v>0</v>
      </c>
      <c r="CF76" s="99">
        <f t="shared" si="130"/>
        <v>0</v>
      </c>
      <c r="CG76" s="99">
        <f t="shared" si="130"/>
        <v>0</v>
      </c>
      <c r="CH76" s="99">
        <f t="shared" si="130"/>
        <v>0</v>
      </c>
      <c r="CI76" s="99">
        <f t="shared" si="130"/>
        <v>0</v>
      </c>
      <c r="CJ76" s="99">
        <f t="shared" si="130"/>
        <v>0</v>
      </c>
      <c r="CK76" s="99">
        <f t="shared" si="130"/>
        <v>0</v>
      </c>
      <c r="CL76" s="99">
        <f t="shared" si="130"/>
        <v>0</v>
      </c>
      <c r="CM76" s="99">
        <f t="shared" si="130"/>
        <v>0</v>
      </c>
      <c r="CN76" s="99">
        <f t="shared" si="130"/>
        <v>0</v>
      </c>
      <c r="CO76" s="99">
        <f t="shared" si="130"/>
        <v>0</v>
      </c>
      <c r="CP76" s="99">
        <f t="shared" si="130"/>
        <v>0</v>
      </c>
      <c r="CQ76" s="99">
        <f t="shared" si="130"/>
        <v>0</v>
      </c>
      <c r="CR76" s="99">
        <f t="shared" si="130"/>
        <v>0</v>
      </c>
      <c r="CS76" s="99">
        <f t="shared" si="130"/>
        <v>0</v>
      </c>
      <c r="CT76" s="99">
        <f t="shared" si="130"/>
        <v>0</v>
      </c>
      <c r="CU76" s="99">
        <f t="shared" si="130"/>
        <v>0</v>
      </c>
      <c r="CV76" s="99">
        <f t="shared" si="130"/>
        <v>0</v>
      </c>
      <c r="CW76" s="99">
        <f t="shared" si="130"/>
        <v>0</v>
      </c>
      <c r="CX76" s="39"/>
      <c r="CY76" s="39"/>
      <c r="CZ76" s="39"/>
      <c r="DA76" s="39"/>
      <c r="DB76" s="39"/>
      <c r="DC76" s="39"/>
      <c r="DD76" s="39"/>
      <c r="DE76" s="39"/>
      <c r="DF76" s="39"/>
      <c r="DG76" s="39"/>
      <c r="DH76" s="39"/>
      <c r="DI76" s="39"/>
      <c r="DJ76" s="39"/>
      <c r="DK76" s="39"/>
      <c r="DL76" s="39"/>
      <c r="DM76" s="39"/>
      <c r="DN76" s="39"/>
      <c r="DO76" s="39"/>
      <c r="DP76" s="39"/>
      <c r="DQ76" s="39"/>
      <c r="DR76" s="39"/>
      <c r="DS76" s="39"/>
      <c r="DT76" s="39"/>
      <c r="DU76" s="39"/>
      <c r="DV76" s="39"/>
      <c r="DW76" s="39"/>
      <c r="DX76" s="39"/>
      <c r="DY76" s="39"/>
      <c r="DZ76" s="39"/>
      <c r="EA76" s="39"/>
      <c r="EB76" s="39"/>
      <c r="EC76" s="39"/>
      <c r="ED76" s="39"/>
      <c r="EE76" s="39"/>
      <c r="EF76" s="39"/>
      <c r="EG76" s="39"/>
      <c r="EH76" s="39"/>
      <c r="EI76" s="39"/>
      <c r="EJ76" s="39"/>
      <c r="EK76" s="39"/>
      <c r="EL76" s="39"/>
      <c r="EM76" s="39"/>
      <c r="EN76" s="39"/>
      <c r="EO76" s="39"/>
      <c r="EP76" s="39"/>
      <c r="EQ76" s="39"/>
      <c r="ER76" s="39"/>
      <c r="ES76" s="39"/>
      <c r="ET76" s="39"/>
      <c r="EU76" s="39"/>
      <c r="EV76" s="39"/>
      <c r="EW76" s="39"/>
      <c r="EX76" s="39"/>
      <c r="EY76" s="39"/>
      <c r="EZ76" s="39"/>
      <c r="FA76" s="39"/>
      <c r="FB76" s="39"/>
      <c r="FC76" s="39"/>
      <c r="FD76" s="39"/>
      <c r="FE76" s="39"/>
      <c r="FF76" s="39"/>
      <c r="FG76" s="39"/>
      <c r="FH76" s="39"/>
      <c r="FI76" s="39"/>
      <c r="FJ76" s="39"/>
      <c r="FK76" s="39"/>
      <c r="FL76" s="39"/>
      <c r="FM76" s="39"/>
      <c r="FN76" s="39"/>
      <c r="FO76" s="39"/>
      <c r="FP76" s="39"/>
      <c r="FQ76" s="39"/>
      <c r="FR76" s="39"/>
      <c r="FS76" s="39"/>
      <c r="FT76" s="39"/>
      <c r="FU76" s="39"/>
      <c r="FV76" s="39"/>
      <c r="FW76" s="39"/>
      <c r="FX76" s="39"/>
      <c r="FY76" s="39"/>
      <c r="FZ76" s="39"/>
      <c r="GA76" s="39"/>
      <c r="GB76" s="39"/>
      <c r="GC76" s="39"/>
      <c r="GD76" s="39"/>
      <c r="GE76" s="39"/>
      <c r="GF76" s="39"/>
      <c r="GG76" s="39"/>
      <c r="GH76" s="39"/>
      <c r="GI76" s="39"/>
      <c r="GJ76" s="39"/>
      <c r="GK76" s="39"/>
      <c r="GL76" s="39"/>
      <c r="GM76" s="39"/>
      <c r="GN76" s="39"/>
      <c r="GO76" s="39"/>
      <c r="GP76" s="39"/>
      <c r="GQ76" s="39"/>
      <c r="GR76" s="39"/>
    </row>
    <row r="77" spans="2:200" s="89" customFormat="1" hidden="1" outlineLevel="1" x14ac:dyDescent="0.25">
      <c r="B77" s="123" t="s">
        <v>68</v>
      </c>
      <c r="C77" s="129"/>
      <c r="D77" s="99">
        <f t="shared" si="126"/>
        <v>0</v>
      </c>
      <c r="E77" s="99">
        <f t="shared" si="126"/>
        <v>-480000</v>
      </c>
      <c r="F77" s="99">
        <f t="shared" si="126"/>
        <v>-16688831.747333316</v>
      </c>
      <c r="G77" s="99">
        <f t="shared" si="126"/>
        <v>0</v>
      </c>
      <c r="H77" s="99">
        <f t="shared" si="126"/>
        <v>0</v>
      </c>
      <c r="I77" s="99">
        <f t="shared" si="126"/>
        <v>0</v>
      </c>
      <c r="J77" s="99">
        <f t="shared" si="126"/>
        <v>0</v>
      </c>
      <c r="K77" s="99">
        <f t="shared" si="126"/>
        <v>0</v>
      </c>
      <c r="L77" s="99">
        <f t="shared" si="126"/>
        <v>0</v>
      </c>
      <c r="N77" s="52"/>
      <c r="O77" s="62"/>
      <c r="P77" s="5"/>
      <c r="Q77" s="130">
        <f>Q66</f>
        <v>0</v>
      </c>
      <c r="R77" s="130">
        <f t="shared" ref="R77:CC77" si="131">R66</f>
        <v>0</v>
      </c>
      <c r="S77" s="130">
        <f t="shared" si="131"/>
        <v>0</v>
      </c>
      <c r="T77" s="130">
        <f t="shared" si="131"/>
        <v>0</v>
      </c>
      <c r="U77" s="130">
        <f t="shared" si="131"/>
        <v>0</v>
      </c>
      <c r="V77" s="130">
        <f t="shared" si="131"/>
        <v>0</v>
      </c>
      <c r="W77" s="130">
        <f t="shared" si="131"/>
        <v>0</v>
      </c>
      <c r="X77" s="130">
        <f t="shared" si="131"/>
        <v>0</v>
      </c>
      <c r="Y77" s="130">
        <f t="shared" si="131"/>
        <v>0</v>
      </c>
      <c r="Z77" s="130">
        <f t="shared" si="131"/>
        <v>0</v>
      </c>
      <c r="AA77" s="130">
        <f t="shared" si="131"/>
        <v>-160000</v>
      </c>
      <c r="AB77" s="130">
        <f t="shared" si="131"/>
        <v>-160000</v>
      </c>
      <c r="AC77" s="130">
        <f t="shared" si="131"/>
        <v>-160000</v>
      </c>
      <c r="AD77" s="130">
        <f t="shared" si="131"/>
        <v>-160000</v>
      </c>
      <c r="AE77" s="130">
        <f t="shared" si="131"/>
        <v>-160000</v>
      </c>
      <c r="AF77" s="130">
        <f t="shared" si="131"/>
        <v>-160000</v>
      </c>
      <c r="AG77" s="130">
        <f t="shared" si="131"/>
        <v>-160000</v>
      </c>
      <c r="AH77" s="130">
        <f t="shared" si="131"/>
        <v>0</v>
      </c>
      <c r="AI77" s="130">
        <f t="shared" si="131"/>
        <v>-16048831.747333316</v>
      </c>
      <c r="AJ77" s="130">
        <f t="shared" si="131"/>
        <v>0</v>
      </c>
      <c r="AK77" s="130">
        <f t="shared" si="131"/>
        <v>0</v>
      </c>
      <c r="AL77" s="130">
        <f t="shared" si="131"/>
        <v>0</v>
      </c>
      <c r="AM77" s="130">
        <f t="shared" si="131"/>
        <v>0</v>
      </c>
      <c r="AN77" s="130">
        <f t="shared" si="131"/>
        <v>0</v>
      </c>
      <c r="AO77" s="130">
        <f t="shared" si="131"/>
        <v>0</v>
      </c>
      <c r="AP77" s="130">
        <f t="shared" si="131"/>
        <v>0</v>
      </c>
      <c r="AQ77" s="130">
        <f t="shared" si="131"/>
        <v>0</v>
      </c>
      <c r="AR77" s="130">
        <f t="shared" si="131"/>
        <v>0</v>
      </c>
      <c r="AS77" s="130">
        <f t="shared" si="131"/>
        <v>0</v>
      </c>
      <c r="AT77" s="130">
        <f t="shared" si="131"/>
        <v>0</v>
      </c>
      <c r="AU77" s="130">
        <f t="shared" si="131"/>
        <v>0</v>
      </c>
      <c r="AV77" s="130">
        <f t="shared" si="131"/>
        <v>0</v>
      </c>
      <c r="AW77" s="130">
        <f t="shared" si="131"/>
        <v>0</v>
      </c>
      <c r="AX77" s="130">
        <f t="shared" si="131"/>
        <v>0</v>
      </c>
      <c r="AY77" s="130">
        <f t="shared" si="131"/>
        <v>0</v>
      </c>
      <c r="AZ77" s="130">
        <f t="shared" si="131"/>
        <v>0</v>
      </c>
      <c r="BA77" s="130">
        <f t="shared" si="131"/>
        <v>0</v>
      </c>
      <c r="BB77" s="130">
        <f t="shared" si="131"/>
        <v>0</v>
      </c>
      <c r="BC77" s="130">
        <f t="shared" si="131"/>
        <v>0</v>
      </c>
      <c r="BD77" s="130">
        <f t="shared" si="131"/>
        <v>0</v>
      </c>
      <c r="BE77" s="130">
        <f t="shared" si="131"/>
        <v>0</v>
      </c>
      <c r="BF77" s="130">
        <f t="shared" si="131"/>
        <v>0</v>
      </c>
      <c r="BG77" s="130">
        <f t="shared" si="131"/>
        <v>0</v>
      </c>
      <c r="BH77" s="130">
        <f t="shared" si="131"/>
        <v>0</v>
      </c>
      <c r="BI77" s="130">
        <f t="shared" si="131"/>
        <v>0</v>
      </c>
      <c r="BJ77" s="130">
        <f t="shared" si="131"/>
        <v>0</v>
      </c>
      <c r="BK77" s="130">
        <f t="shared" si="131"/>
        <v>0</v>
      </c>
      <c r="BL77" s="130">
        <f t="shared" si="131"/>
        <v>0</v>
      </c>
      <c r="BM77" s="130">
        <f t="shared" si="131"/>
        <v>0</v>
      </c>
      <c r="BN77" s="130">
        <f t="shared" si="131"/>
        <v>0</v>
      </c>
      <c r="BO77" s="130">
        <f t="shared" si="131"/>
        <v>0</v>
      </c>
      <c r="BP77" s="130">
        <f t="shared" si="131"/>
        <v>0</v>
      </c>
      <c r="BQ77" s="130">
        <f t="shared" si="131"/>
        <v>0</v>
      </c>
      <c r="BR77" s="130">
        <f t="shared" si="131"/>
        <v>0</v>
      </c>
      <c r="BS77" s="130">
        <f t="shared" si="131"/>
        <v>0</v>
      </c>
      <c r="BT77" s="130">
        <f t="shared" si="131"/>
        <v>0</v>
      </c>
      <c r="BU77" s="130">
        <f t="shared" si="131"/>
        <v>0</v>
      </c>
      <c r="BV77" s="130">
        <f t="shared" si="131"/>
        <v>0</v>
      </c>
      <c r="BW77" s="130">
        <f t="shared" si="131"/>
        <v>0</v>
      </c>
      <c r="BX77" s="130">
        <f t="shared" si="131"/>
        <v>0</v>
      </c>
      <c r="BY77" s="130">
        <f t="shared" si="131"/>
        <v>0</v>
      </c>
      <c r="BZ77" s="130">
        <f t="shared" si="131"/>
        <v>0</v>
      </c>
      <c r="CA77" s="130">
        <f t="shared" si="131"/>
        <v>0</v>
      </c>
      <c r="CB77" s="130">
        <f t="shared" si="131"/>
        <v>0</v>
      </c>
      <c r="CC77" s="130">
        <f t="shared" si="131"/>
        <v>0</v>
      </c>
      <c r="CD77" s="130">
        <f t="shared" ref="CD77:CW77" si="132">CD66</f>
        <v>0</v>
      </c>
      <c r="CE77" s="130">
        <f t="shared" si="132"/>
        <v>0</v>
      </c>
      <c r="CF77" s="130">
        <f t="shared" si="132"/>
        <v>0</v>
      </c>
      <c r="CG77" s="130">
        <f t="shared" si="132"/>
        <v>0</v>
      </c>
      <c r="CH77" s="130">
        <f t="shared" si="132"/>
        <v>0</v>
      </c>
      <c r="CI77" s="130">
        <f t="shared" si="132"/>
        <v>0</v>
      </c>
      <c r="CJ77" s="130">
        <f t="shared" si="132"/>
        <v>0</v>
      </c>
      <c r="CK77" s="130">
        <f t="shared" si="132"/>
        <v>0</v>
      </c>
      <c r="CL77" s="130">
        <f t="shared" si="132"/>
        <v>0</v>
      </c>
      <c r="CM77" s="130">
        <f t="shared" si="132"/>
        <v>0</v>
      </c>
      <c r="CN77" s="130">
        <f t="shared" si="132"/>
        <v>0</v>
      </c>
      <c r="CO77" s="130">
        <f t="shared" si="132"/>
        <v>0</v>
      </c>
      <c r="CP77" s="130">
        <f t="shared" si="132"/>
        <v>0</v>
      </c>
      <c r="CQ77" s="130">
        <f t="shared" si="132"/>
        <v>0</v>
      </c>
      <c r="CR77" s="130">
        <f t="shared" si="132"/>
        <v>0</v>
      </c>
      <c r="CS77" s="130">
        <f t="shared" si="132"/>
        <v>0</v>
      </c>
      <c r="CT77" s="130">
        <f t="shared" si="132"/>
        <v>0</v>
      </c>
      <c r="CU77" s="130">
        <f t="shared" si="132"/>
        <v>0</v>
      </c>
      <c r="CV77" s="130">
        <f t="shared" si="132"/>
        <v>0</v>
      </c>
      <c r="CW77" s="130">
        <f t="shared" si="132"/>
        <v>0</v>
      </c>
      <c r="CX77" s="39"/>
      <c r="CY77" s="39"/>
      <c r="CZ77" s="39"/>
      <c r="DA77" s="39"/>
      <c r="DB77" s="39"/>
      <c r="DC77" s="39"/>
      <c r="DD77" s="39"/>
      <c r="DE77" s="39"/>
      <c r="DF77" s="39"/>
      <c r="DG77" s="39"/>
      <c r="DH77" s="39"/>
      <c r="DI77" s="39"/>
      <c r="DJ77" s="39"/>
      <c r="DK77" s="39"/>
      <c r="DL77" s="39"/>
      <c r="DM77" s="39"/>
      <c r="DN77" s="39"/>
      <c r="DO77" s="39"/>
      <c r="DP77" s="39"/>
      <c r="DQ77" s="39"/>
      <c r="DR77" s="39"/>
      <c r="DS77" s="39"/>
      <c r="DT77" s="39"/>
      <c r="DU77" s="39"/>
      <c r="DV77" s="39"/>
      <c r="DW77" s="39"/>
      <c r="DX77" s="39"/>
      <c r="DY77" s="39"/>
      <c r="DZ77" s="39"/>
      <c r="EA77" s="39"/>
      <c r="EB77" s="39"/>
      <c r="EC77" s="39"/>
      <c r="ED77" s="39"/>
      <c r="EE77" s="39"/>
      <c r="EF77" s="39"/>
      <c r="EG77" s="39"/>
      <c r="EH77" s="39"/>
      <c r="EI77" s="39"/>
      <c r="EJ77" s="39"/>
      <c r="EK77" s="39"/>
      <c r="EL77" s="39"/>
      <c r="EM77" s="39"/>
      <c r="EN77" s="39"/>
      <c r="EO77" s="39"/>
      <c r="EP77" s="39"/>
      <c r="EQ77" s="39"/>
      <c r="ER77" s="39"/>
      <c r="ES77" s="39"/>
      <c r="ET77" s="39"/>
      <c r="EU77" s="39"/>
      <c r="EV77" s="39"/>
      <c r="EW77" s="39"/>
      <c r="EX77" s="39"/>
      <c r="EY77" s="39"/>
      <c r="EZ77" s="39"/>
      <c r="FA77" s="39"/>
      <c r="FB77" s="39"/>
      <c r="FC77" s="39"/>
      <c r="FD77" s="39"/>
      <c r="FE77" s="39"/>
      <c r="FF77" s="39"/>
      <c r="FG77" s="39"/>
      <c r="FH77" s="39"/>
      <c r="FI77" s="39"/>
      <c r="FJ77" s="39"/>
      <c r="FK77" s="39"/>
      <c r="FL77" s="39"/>
      <c r="FM77" s="39"/>
      <c r="FN77" s="39"/>
      <c r="FO77" s="39"/>
      <c r="FP77" s="39"/>
      <c r="FQ77" s="39"/>
      <c r="FR77" s="39"/>
      <c r="FS77" s="39"/>
      <c r="FT77" s="39"/>
      <c r="FU77" s="39"/>
      <c r="FV77" s="39"/>
      <c r="FW77" s="39"/>
      <c r="FX77" s="39"/>
      <c r="FY77" s="39"/>
      <c r="FZ77" s="39"/>
      <c r="GA77" s="39"/>
      <c r="GB77" s="39"/>
      <c r="GC77" s="39"/>
      <c r="GD77" s="39"/>
      <c r="GE77" s="39"/>
      <c r="GF77" s="39"/>
      <c r="GG77" s="39"/>
      <c r="GH77" s="39"/>
      <c r="GI77" s="39"/>
      <c r="GJ77" s="39"/>
      <c r="GK77" s="39"/>
      <c r="GL77" s="39"/>
      <c r="GM77" s="39"/>
      <c r="GN77" s="39"/>
      <c r="GO77" s="39"/>
      <c r="GP77" s="39"/>
      <c r="GQ77" s="39"/>
      <c r="GR77" s="39"/>
    </row>
    <row r="78" spans="2:200" hidden="1" outlineLevel="1" x14ac:dyDescent="0.25">
      <c r="B78" s="70" t="s">
        <v>69</v>
      </c>
      <c r="C78" s="108"/>
      <c r="D78" s="99">
        <f t="shared" si="126"/>
        <v>0</v>
      </c>
      <c r="E78" s="99">
        <f t="shared" si="126"/>
        <v>0</v>
      </c>
      <c r="F78" s="99">
        <f t="shared" si="126"/>
        <v>-1010376.0769718867</v>
      </c>
      <c r="G78" s="99">
        <f t="shared" si="126"/>
        <v>0</v>
      </c>
      <c r="H78" s="99">
        <f t="shared" si="126"/>
        <v>0</v>
      </c>
      <c r="I78" s="99">
        <f t="shared" si="126"/>
        <v>0</v>
      </c>
      <c r="J78" s="99">
        <f t="shared" si="126"/>
        <v>0</v>
      </c>
      <c r="K78" s="99">
        <f t="shared" si="126"/>
        <v>0</v>
      </c>
      <c r="L78" s="99">
        <f t="shared" si="126"/>
        <v>0</v>
      </c>
      <c r="N78" s="52"/>
      <c r="O78" s="62"/>
      <c r="P78" s="5"/>
      <c r="Q78" s="99">
        <f t="shared" ref="Q78:CB78" si="133">-MIN(Q74+Q75+Q76+Q77,Q$71*$F$11)</f>
        <v>0</v>
      </c>
      <c r="R78" s="99">
        <f t="shared" si="133"/>
        <v>0</v>
      </c>
      <c r="S78" s="99">
        <f t="shared" si="133"/>
        <v>0</v>
      </c>
      <c r="T78" s="99">
        <f t="shared" si="133"/>
        <v>0</v>
      </c>
      <c r="U78" s="99">
        <f t="shared" si="133"/>
        <v>0</v>
      </c>
      <c r="V78" s="99">
        <f t="shared" si="133"/>
        <v>0</v>
      </c>
      <c r="W78" s="99">
        <f t="shared" si="133"/>
        <v>0</v>
      </c>
      <c r="X78" s="99">
        <f t="shared" si="133"/>
        <v>0</v>
      </c>
      <c r="Y78" s="99">
        <f t="shared" si="133"/>
        <v>0</v>
      </c>
      <c r="Z78" s="99">
        <f t="shared" si="133"/>
        <v>0</v>
      </c>
      <c r="AA78" s="99">
        <f t="shared" si="133"/>
        <v>0</v>
      </c>
      <c r="AB78" s="99">
        <f t="shared" si="133"/>
        <v>0</v>
      </c>
      <c r="AC78" s="99">
        <f t="shared" si="133"/>
        <v>0</v>
      </c>
      <c r="AD78" s="99">
        <f t="shared" si="133"/>
        <v>0</v>
      </c>
      <c r="AE78" s="99">
        <f t="shared" si="133"/>
        <v>0</v>
      </c>
      <c r="AF78" s="99">
        <f t="shared" si="133"/>
        <v>0</v>
      </c>
      <c r="AG78" s="99">
        <f t="shared" si="133"/>
        <v>0</v>
      </c>
      <c r="AH78" s="99">
        <f t="shared" si="133"/>
        <v>0</v>
      </c>
      <c r="AI78" s="99">
        <f t="shared" si="133"/>
        <v>-1010376.0769718867</v>
      </c>
      <c r="AJ78" s="99">
        <f t="shared" si="133"/>
        <v>0</v>
      </c>
      <c r="AK78" s="99">
        <f t="shared" si="133"/>
        <v>0</v>
      </c>
      <c r="AL78" s="99">
        <f t="shared" si="133"/>
        <v>0</v>
      </c>
      <c r="AM78" s="99">
        <f t="shared" si="133"/>
        <v>0</v>
      </c>
      <c r="AN78" s="99">
        <f t="shared" si="133"/>
        <v>0</v>
      </c>
      <c r="AO78" s="99">
        <f t="shared" si="133"/>
        <v>0</v>
      </c>
      <c r="AP78" s="99">
        <f t="shared" si="133"/>
        <v>0</v>
      </c>
      <c r="AQ78" s="99">
        <f t="shared" si="133"/>
        <v>0</v>
      </c>
      <c r="AR78" s="99">
        <f t="shared" si="133"/>
        <v>0</v>
      </c>
      <c r="AS78" s="99">
        <f t="shared" si="133"/>
        <v>0</v>
      </c>
      <c r="AT78" s="99">
        <f t="shared" si="133"/>
        <v>0</v>
      </c>
      <c r="AU78" s="99">
        <f t="shared" si="133"/>
        <v>0</v>
      </c>
      <c r="AV78" s="99">
        <f t="shared" si="133"/>
        <v>0</v>
      </c>
      <c r="AW78" s="99">
        <f t="shared" si="133"/>
        <v>0</v>
      </c>
      <c r="AX78" s="99">
        <f t="shared" si="133"/>
        <v>0</v>
      </c>
      <c r="AY78" s="99">
        <f t="shared" si="133"/>
        <v>0</v>
      </c>
      <c r="AZ78" s="99">
        <f t="shared" si="133"/>
        <v>0</v>
      </c>
      <c r="BA78" s="99">
        <f t="shared" si="133"/>
        <v>0</v>
      </c>
      <c r="BB78" s="99">
        <f t="shared" si="133"/>
        <v>0</v>
      </c>
      <c r="BC78" s="99">
        <f t="shared" si="133"/>
        <v>0</v>
      </c>
      <c r="BD78" s="99">
        <f t="shared" si="133"/>
        <v>0</v>
      </c>
      <c r="BE78" s="99">
        <f t="shared" si="133"/>
        <v>0</v>
      </c>
      <c r="BF78" s="99">
        <f t="shared" si="133"/>
        <v>0</v>
      </c>
      <c r="BG78" s="99">
        <f t="shared" si="133"/>
        <v>0</v>
      </c>
      <c r="BH78" s="99">
        <f t="shared" si="133"/>
        <v>0</v>
      </c>
      <c r="BI78" s="99">
        <f t="shared" si="133"/>
        <v>0</v>
      </c>
      <c r="BJ78" s="99">
        <f t="shared" si="133"/>
        <v>0</v>
      </c>
      <c r="BK78" s="99">
        <f t="shared" si="133"/>
        <v>0</v>
      </c>
      <c r="BL78" s="99">
        <f t="shared" si="133"/>
        <v>0</v>
      </c>
      <c r="BM78" s="99">
        <f t="shared" si="133"/>
        <v>0</v>
      </c>
      <c r="BN78" s="99">
        <f t="shared" si="133"/>
        <v>0</v>
      </c>
      <c r="BO78" s="99">
        <f t="shared" si="133"/>
        <v>0</v>
      </c>
      <c r="BP78" s="99">
        <f t="shared" si="133"/>
        <v>0</v>
      </c>
      <c r="BQ78" s="99">
        <f t="shared" si="133"/>
        <v>0</v>
      </c>
      <c r="BR78" s="99">
        <f t="shared" si="133"/>
        <v>0</v>
      </c>
      <c r="BS78" s="99">
        <f t="shared" si="133"/>
        <v>0</v>
      </c>
      <c r="BT78" s="99">
        <f t="shared" si="133"/>
        <v>0</v>
      </c>
      <c r="BU78" s="99">
        <f t="shared" si="133"/>
        <v>0</v>
      </c>
      <c r="BV78" s="99">
        <f t="shared" si="133"/>
        <v>0</v>
      </c>
      <c r="BW78" s="99">
        <f t="shared" si="133"/>
        <v>0</v>
      </c>
      <c r="BX78" s="99">
        <f t="shared" si="133"/>
        <v>0</v>
      </c>
      <c r="BY78" s="99">
        <f t="shared" si="133"/>
        <v>0</v>
      </c>
      <c r="BZ78" s="99">
        <f t="shared" si="133"/>
        <v>0</v>
      </c>
      <c r="CA78" s="99">
        <f t="shared" si="133"/>
        <v>0</v>
      </c>
      <c r="CB78" s="99">
        <f t="shared" si="133"/>
        <v>0</v>
      </c>
      <c r="CC78" s="99">
        <f t="shared" ref="CC78:CW78" si="134">-MIN(CC74+CC75+CC76+CC77,CC$71*$F$11)</f>
        <v>0</v>
      </c>
      <c r="CD78" s="99">
        <f t="shared" si="134"/>
        <v>0</v>
      </c>
      <c r="CE78" s="99">
        <f t="shared" si="134"/>
        <v>0</v>
      </c>
      <c r="CF78" s="99">
        <f t="shared" si="134"/>
        <v>0</v>
      </c>
      <c r="CG78" s="99">
        <f t="shared" si="134"/>
        <v>0</v>
      </c>
      <c r="CH78" s="99">
        <f t="shared" si="134"/>
        <v>0</v>
      </c>
      <c r="CI78" s="99">
        <f t="shared" si="134"/>
        <v>0</v>
      </c>
      <c r="CJ78" s="99">
        <f t="shared" si="134"/>
        <v>0</v>
      </c>
      <c r="CK78" s="99">
        <f t="shared" si="134"/>
        <v>0</v>
      </c>
      <c r="CL78" s="99">
        <f t="shared" si="134"/>
        <v>0</v>
      </c>
      <c r="CM78" s="99">
        <f t="shared" si="134"/>
        <v>0</v>
      </c>
      <c r="CN78" s="99">
        <f t="shared" si="134"/>
        <v>0</v>
      </c>
      <c r="CO78" s="99">
        <f t="shared" si="134"/>
        <v>0</v>
      </c>
      <c r="CP78" s="99">
        <f t="shared" si="134"/>
        <v>0</v>
      </c>
      <c r="CQ78" s="99">
        <f t="shared" si="134"/>
        <v>0</v>
      </c>
      <c r="CR78" s="99">
        <f t="shared" si="134"/>
        <v>0</v>
      </c>
      <c r="CS78" s="99">
        <f t="shared" si="134"/>
        <v>0</v>
      </c>
      <c r="CT78" s="99">
        <f t="shared" si="134"/>
        <v>0</v>
      </c>
      <c r="CU78" s="99">
        <f t="shared" si="134"/>
        <v>0</v>
      </c>
      <c r="CV78" s="99">
        <f t="shared" si="134"/>
        <v>0</v>
      </c>
      <c r="CW78" s="99">
        <f t="shared" si="134"/>
        <v>0</v>
      </c>
      <c r="CX78" s="39"/>
      <c r="CY78" s="39"/>
      <c r="CZ78" s="39"/>
      <c r="DA78" s="39"/>
      <c r="DB78" s="39"/>
      <c r="DC78" s="39"/>
      <c r="DD78" s="39"/>
      <c r="DE78" s="39"/>
      <c r="DF78" s="39"/>
      <c r="DG78" s="39"/>
      <c r="DH78" s="39"/>
      <c r="DI78" s="39"/>
      <c r="DJ78" s="39"/>
      <c r="DK78" s="39"/>
      <c r="DL78" s="39"/>
      <c r="DM78" s="39"/>
      <c r="DN78" s="39"/>
      <c r="DO78" s="39"/>
      <c r="DP78" s="39"/>
      <c r="DQ78" s="39"/>
      <c r="DR78" s="39"/>
      <c r="DS78" s="39"/>
      <c r="DT78" s="39"/>
      <c r="DU78" s="39"/>
      <c r="DV78" s="39"/>
      <c r="DW78" s="39"/>
      <c r="DX78" s="39"/>
      <c r="DY78" s="39"/>
      <c r="DZ78" s="39"/>
      <c r="EA78" s="39"/>
      <c r="EB78" s="39"/>
      <c r="EC78" s="39"/>
      <c r="ED78" s="39"/>
      <c r="EE78" s="39"/>
      <c r="EF78" s="39"/>
      <c r="EG78" s="39"/>
      <c r="EH78" s="39"/>
      <c r="EI78" s="39"/>
      <c r="EJ78" s="39"/>
      <c r="EK78" s="39"/>
      <c r="EL78" s="39"/>
      <c r="EM78" s="39"/>
      <c r="EN78" s="39"/>
      <c r="EO78" s="39"/>
      <c r="EP78" s="39"/>
      <c r="EQ78" s="39"/>
      <c r="ER78" s="39"/>
      <c r="ES78" s="39"/>
      <c r="ET78" s="39"/>
      <c r="EU78" s="39"/>
      <c r="EV78" s="39"/>
      <c r="EW78" s="39"/>
      <c r="EX78" s="39"/>
      <c r="EY78" s="39"/>
      <c r="EZ78" s="39"/>
      <c r="FA78" s="39"/>
      <c r="FB78" s="39"/>
      <c r="FC78" s="39"/>
      <c r="FD78" s="39"/>
      <c r="FE78" s="39"/>
      <c r="FF78" s="39"/>
      <c r="FG78" s="39"/>
      <c r="FH78" s="39"/>
      <c r="FI78" s="39"/>
      <c r="FJ78" s="39"/>
      <c r="FK78" s="39"/>
      <c r="FL78" s="39"/>
      <c r="FM78" s="39"/>
      <c r="FN78" s="39"/>
      <c r="FO78" s="39"/>
      <c r="FP78" s="39"/>
      <c r="FQ78" s="39"/>
      <c r="FR78" s="39"/>
      <c r="FS78" s="39"/>
      <c r="FT78" s="39"/>
      <c r="FU78" s="39"/>
      <c r="FV78" s="39"/>
      <c r="FW78" s="39"/>
      <c r="FX78" s="39"/>
      <c r="FY78" s="39"/>
      <c r="FZ78" s="39"/>
      <c r="GA78" s="39"/>
      <c r="GB78" s="39"/>
      <c r="GC78" s="39"/>
      <c r="GD78" s="39"/>
      <c r="GE78" s="39"/>
      <c r="GF78" s="39"/>
      <c r="GG78" s="39"/>
      <c r="GH78" s="39"/>
      <c r="GI78" s="39"/>
      <c r="GJ78" s="39"/>
      <c r="GK78" s="39"/>
      <c r="GL78" s="39"/>
      <c r="GM78" s="39"/>
      <c r="GN78" s="39"/>
      <c r="GO78" s="39"/>
      <c r="GP78" s="39"/>
      <c r="GQ78" s="39"/>
      <c r="GR78" s="39"/>
    </row>
    <row r="79" spans="2:200" s="89" customFormat="1" hidden="1" outlineLevel="1" x14ac:dyDescent="0.25">
      <c r="B79" s="123" t="s">
        <v>40</v>
      </c>
      <c r="D79" s="99">
        <f>SUM(D74:D78)</f>
        <v>8000000</v>
      </c>
      <c r="E79" s="99">
        <f t="shared" ref="E79:L79" si="135">SUM(E74:E78)</f>
        <v>16529479.782014392</v>
      </c>
      <c r="F79" s="99">
        <f t="shared" si="135"/>
        <v>0</v>
      </c>
      <c r="G79" s="99">
        <f t="shared" si="135"/>
        <v>0</v>
      </c>
      <c r="H79" s="99">
        <f t="shared" si="135"/>
        <v>0</v>
      </c>
      <c r="I79" s="99">
        <f t="shared" si="135"/>
        <v>0</v>
      </c>
      <c r="J79" s="99">
        <f t="shared" si="135"/>
        <v>0</v>
      </c>
      <c r="K79" s="99">
        <f t="shared" si="135"/>
        <v>0</v>
      </c>
      <c r="L79" s="99">
        <f t="shared" si="135"/>
        <v>0</v>
      </c>
      <c r="P79" s="5"/>
      <c r="Q79" s="60">
        <f>SUM(Q74:Q78)</f>
        <v>8000000</v>
      </c>
      <c r="R79" s="60">
        <f t="shared" ref="R79:CC79" si="136">SUM(R74:R78)</f>
        <v>8893719.3353588283</v>
      </c>
      <c r="S79" s="60">
        <f t="shared" si="136"/>
        <v>9797908.5184810497</v>
      </c>
      <c r="T79" s="60">
        <f t="shared" si="136"/>
        <v>10712690.202763379</v>
      </c>
      <c r="U79" s="60">
        <f t="shared" si="136"/>
        <v>11638188.478476878</v>
      </c>
      <c r="V79" s="60">
        <f t="shared" si="136"/>
        <v>12574528.88959983</v>
      </c>
      <c r="W79" s="60">
        <f t="shared" si="136"/>
        <v>13521838.450847788</v>
      </c>
      <c r="X79" s="60">
        <f t="shared" si="136"/>
        <v>14480245.664903149</v>
      </c>
      <c r="Y79" s="60">
        <f t="shared" si="136"/>
        <v>15449880.539846556</v>
      </c>
      <c r="Z79" s="60">
        <f t="shared" si="136"/>
        <v>16430874.606792519</v>
      </c>
      <c r="AA79" s="60">
        <f t="shared" si="136"/>
        <v>16463360.937731622</v>
      </c>
      <c r="AB79" s="60">
        <f t="shared" si="136"/>
        <v>16496227.843338707</v>
      </c>
      <c r="AC79" s="60">
        <f t="shared" si="136"/>
        <v>16529479.782014392</v>
      </c>
      <c r="AD79" s="60">
        <f t="shared" si="136"/>
        <v>16563121.264389087</v>
      </c>
      <c r="AE79" s="60">
        <f t="shared" si="136"/>
        <v>16597156.853934862</v>
      </c>
      <c r="AF79" s="60">
        <f t="shared" si="136"/>
        <v>16631591.167584483</v>
      </c>
      <c r="AG79" s="60">
        <f t="shared" si="136"/>
        <v>16666428.876357701</v>
      </c>
      <c r="AH79" s="60">
        <f t="shared" si="136"/>
        <v>16861674.705994878</v>
      </c>
      <c r="AI79" s="60">
        <f t="shared" si="136"/>
        <v>0</v>
      </c>
      <c r="AJ79" s="60">
        <f t="shared" si="136"/>
        <v>0</v>
      </c>
      <c r="AK79" s="60">
        <f t="shared" si="136"/>
        <v>0</v>
      </c>
      <c r="AL79" s="60">
        <f t="shared" si="136"/>
        <v>0</v>
      </c>
      <c r="AM79" s="60">
        <f t="shared" si="136"/>
        <v>0</v>
      </c>
      <c r="AN79" s="60">
        <f t="shared" si="136"/>
        <v>0</v>
      </c>
      <c r="AO79" s="60">
        <f t="shared" si="136"/>
        <v>0</v>
      </c>
      <c r="AP79" s="60">
        <f t="shared" si="136"/>
        <v>0</v>
      </c>
      <c r="AQ79" s="60">
        <f t="shared" si="136"/>
        <v>0</v>
      </c>
      <c r="AR79" s="60">
        <f t="shared" si="136"/>
        <v>0</v>
      </c>
      <c r="AS79" s="60">
        <f t="shared" si="136"/>
        <v>0</v>
      </c>
      <c r="AT79" s="60">
        <f t="shared" si="136"/>
        <v>0</v>
      </c>
      <c r="AU79" s="60">
        <f t="shared" si="136"/>
        <v>0</v>
      </c>
      <c r="AV79" s="60">
        <f t="shared" si="136"/>
        <v>0</v>
      </c>
      <c r="AW79" s="60">
        <f t="shared" si="136"/>
        <v>0</v>
      </c>
      <c r="AX79" s="60">
        <f t="shared" si="136"/>
        <v>0</v>
      </c>
      <c r="AY79" s="60">
        <f t="shared" si="136"/>
        <v>0</v>
      </c>
      <c r="AZ79" s="60">
        <f t="shared" si="136"/>
        <v>0</v>
      </c>
      <c r="BA79" s="60">
        <f t="shared" si="136"/>
        <v>0</v>
      </c>
      <c r="BB79" s="60">
        <f t="shared" si="136"/>
        <v>0</v>
      </c>
      <c r="BC79" s="60">
        <f t="shared" si="136"/>
        <v>0</v>
      </c>
      <c r="BD79" s="60">
        <f t="shared" si="136"/>
        <v>0</v>
      </c>
      <c r="BE79" s="60">
        <f t="shared" si="136"/>
        <v>0</v>
      </c>
      <c r="BF79" s="60">
        <f t="shared" si="136"/>
        <v>0</v>
      </c>
      <c r="BG79" s="60">
        <f t="shared" si="136"/>
        <v>0</v>
      </c>
      <c r="BH79" s="60">
        <f t="shared" si="136"/>
        <v>0</v>
      </c>
      <c r="BI79" s="60">
        <f t="shared" si="136"/>
        <v>0</v>
      </c>
      <c r="BJ79" s="60">
        <f t="shared" si="136"/>
        <v>0</v>
      </c>
      <c r="BK79" s="60">
        <f t="shared" si="136"/>
        <v>0</v>
      </c>
      <c r="BL79" s="60">
        <f t="shared" si="136"/>
        <v>0</v>
      </c>
      <c r="BM79" s="60">
        <f t="shared" si="136"/>
        <v>0</v>
      </c>
      <c r="BN79" s="60">
        <f t="shared" si="136"/>
        <v>0</v>
      </c>
      <c r="BO79" s="60">
        <f t="shared" si="136"/>
        <v>0</v>
      </c>
      <c r="BP79" s="60">
        <f t="shared" si="136"/>
        <v>0</v>
      </c>
      <c r="BQ79" s="60">
        <f t="shared" si="136"/>
        <v>0</v>
      </c>
      <c r="BR79" s="60">
        <f t="shared" si="136"/>
        <v>0</v>
      </c>
      <c r="BS79" s="60">
        <f t="shared" si="136"/>
        <v>0</v>
      </c>
      <c r="BT79" s="60">
        <f t="shared" si="136"/>
        <v>0</v>
      </c>
      <c r="BU79" s="60">
        <f t="shared" si="136"/>
        <v>0</v>
      </c>
      <c r="BV79" s="60">
        <f t="shared" si="136"/>
        <v>0</v>
      </c>
      <c r="BW79" s="60">
        <f t="shared" si="136"/>
        <v>0</v>
      </c>
      <c r="BX79" s="60">
        <f t="shared" si="136"/>
        <v>0</v>
      </c>
      <c r="BY79" s="60">
        <f t="shared" si="136"/>
        <v>0</v>
      </c>
      <c r="BZ79" s="60">
        <f t="shared" si="136"/>
        <v>0</v>
      </c>
      <c r="CA79" s="60">
        <f t="shared" si="136"/>
        <v>0</v>
      </c>
      <c r="CB79" s="60">
        <f t="shared" si="136"/>
        <v>0</v>
      </c>
      <c r="CC79" s="60">
        <f t="shared" si="136"/>
        <v>0</v>
      </c>
      <c r="CD79" s="60">
        <f t="shared" ref="CD79:CW79" si="137">SUM(CD74:CD78)</f>
        <v>0</v>
      </c>
      <c r="CE79" s="60">
        <f t="shared" si="137"/>
        <v>0</v>
      </c>
      <c r="CF79" s="60">
        <f t="shared" si="137"/>
        <v>0</v>
      </c>
      <c r="CG79" s="60">
        <f t="shared" si="137"/>
        <v>0</v>
      </c>
      <c r="CH79" s="60">
        <f t="shared" si="137"/>
        <v>0</v>
      </c>
      <c r="CI79" s="60">
        <f t="shared" si="137"/>
        <v>0</v>
      </c>
      <c r="CJ79" s="60">
        <f t="shared" si="137"/>
        <v>0</v>
      </c>
      <c r="CK79" s="60">
        <f t="shared" si="137"/>
        <v>0</v>
      </c>
      <c r="CL79" s="60">
        <f t="shared" si="137"/>
        <v>0</v>
      </c>
      <c r="CM79" s="60">
        <f t="shared" si="137"/>
        <v>0</v>
      </c>
      <c r="CN79" s="60">
        <f t="shared" si="137"/>
        <v>0</v>
      </c>
      <c r="CO79" s="60">
        <f t="shared" si="137"/>
        <v>0</v>
      </c>
      <c r="CP79" s="60">
        <f t="shared" si="137"/>
        <v>0</v>
      </c>
      <c r="CQ79" s="60">
        <f t="shared" si="137"/>
        <v>0</v>
      </c>
      <c r="CR79" s="60">
        <f t="shared" si="137"/>
        <v>0</v>
      </c>
      <c r="CS79" s="60">
        <f t="shared" si="137"/>
        <v>0</v>
      </c>
      <c r="CT79" s="60">
        <f t="shared" si="137"/>
        <v>0</v>
      </c>
      <c r="CU79" s="60">
        <f t="shared" si="137"/>
        <v>0</v>
      </c>
      <c r="CV79" s="60">
        <f t="shared" si="137"/>
        <v>0</v>
      </c>
      <c r="CW79" s="60">
        <f t="shared" si="137"/>
        <v>0</v>
      </c>
    </row>
    <row r="80" spans="2:200" ht="6" hidden="1" customHeight="1" outlineLevel="1" x14ac:dyDescent="0.25">
      <c r="P80" s="5"/>
      <c r="Q80" s="124">
        <f>-Q76-Q77-Q78</f>
        <v>-8000000</v>
      </c>
      <c r="R80" s="124">
        <f t="shared" ref="R80:CC80" si="138">-R76-R77-R78</f>
        <v>-800000</v>
      </c>
      <c r="S80" s="124">
        <f t="shared" si="138"/>
        <v>-800000</v>
      </c>
      <c r="T80" s="124">
        <f t="shared" si="138"/>
        <v>-800000</v>
      </c>
      <c r="U80" s="124">
        <f t="shared" si="138"/>
        <v>-800000</v>
      </c>
      <c r="V80" s="124">
        <f t="shared" si="138"/>
        <v>-800000</v>
      </c>
      <c r="W80" s="124">
        <f t="shared" si="138"/>
        <v>-800000</v>
      </c>
      <c r="X80" s="124">
        <f t="shared" si="138"/>
        <v>-800000</v>
      </c>
      <c r="Y80" s="124">
        <f t="shared" si="138"/>
        <v>-800000</v>
      </c>
      <c r="Z80" s="124">
        <f t="shared" si="138"/>
        <v>-800000</v>
      </c>
      <c r="AA80" s="124">
        <f t="shared" si="138"/>
        <v>160000</v>
      </c>
      <c r="AB80" s="124">
        <f t="shared" si="138"/>
        <v>160000</v>
      </c>
      <c r="AC80" s="124">
        <f t="shared" si="138"/>
        <v>160000</v>
      </c>
      <c r="AD80" s="124">
        <f t="shared" si="138"/>
        <v>160000</v>
      </c>
      <c r="AE80" s="124">
        <f t="shared" si="138"/>
        <v>160000</v>
      </c>
      <c r="AF80" s="124">
        <f t="shared" si="138"/>
        <v>160000</v>
      </c>
      <c r="AG80" s="124">
        <f t="shared" si="138"/>
        <v>160000</v>
      </c>
      <c r="AH80" s="124">
        <f t="shared" si="138"/>
        <v>0</v>
      </c>
      <c r="AI80" s="124">
        <f t="shared" si="138"/>
        <v>17059207.824305203</v>
      </c>
      <c r="AJ80" s="124">
        <f t="shared" si="138"/>
        <v>0</v>
      </c>
      <c r="AK80" s="124">
        <f t="shared" si="138"/>
        <v>0</v>
      </c>
      <c r="AL80" s="124">
        <f t="shared" si="138"/>
        <v>0</v>
      </c>
      <c r="AM80" s="124">
        <f t="shared" si="138"/>
        <v>0</v>
      </c>
      <c r="AN80" s="124">
        <f t="shared" si="138"/>
        <v>0</v>
      </c>
      <c r="AO80" s="124">
        <f t="shared" si="138"/>
        <v>0</v>
      </c>
      <c r="AP80" s="124">
        <f t="shared" si="138"/>
        <v>0</v>
      </c>
      <c r="AQ80" s="124">
        <f t="shared" si="138"/>
        <v>0</v>
      </c>
      <c r="AR80" s="124">
        <f t="shared" si="138"/>
        <v>0</v>
      </c>
      <c r="AS80" s="124">
        <f t="shared" si="138"/>
        <v>0</v>
      </c>
      <c r="AT80" s="124">
        <f t="shared" si="138"/>
        <v>0</v>
      </c>
      <c r="AU80" s="124">
        <f t="shared" si="138"/>
        <v>0</v>
      </c>
      <c r="AV80" s="124">
        <f t="shared" si="138"/>
        <v>0</v>
      </c>
      <c r="AW80" s="124">
        <f t="shared" si="138"/>
        <v>0</v>
      </c>
      <c r="AX80" s="124">
        <f t="shared" si="138"/>
        <v>0</v>
      </c>
      <c r="AY80" s="124">
        <f t="shared" si="138"/>
        <v>0</v>
      </c>
      <c r="AZ80" s="124">
        <f t="shared" si="138"/>
        <v>0</v>
      </c>
      <c r="BA80" s="124">
        <f t="shared" si="138"/>
        <v>0</v>
      </c>
      <c r="BB80" s="124">
        <f t="shared" si="138"/>
        <v>0</v>
      </c>
      <c r="BC80" s="124">
        <f t="shared" si="138"/>
        <v>0</v>
      </c>
      <c r="BD80" s="124">
        <f t="shared" si="138"/>
        <v>0</v>
      </c>
      <c r="BE80" s="124">
        <f t="shared" si="138"/>
        <v>0</v>
      </c>
      <c r="BF80" s="124">
        <f t="shared" si="138"/>
        <v>0</v>
      </c>
      <c r="BG80" s="124">
        <f t="shared" si="138"/>
        <v>0</v>
      </c>
      <c r="BH80" s="124">
        <f t="shared" si="138"/>
        <v>0</v>
      </c>
      <c r="BI80" s="124">
        <f t="shared" si="138"/>
        <v>0</v>
      </c>
      <c r="BJ80" s="124">
        <f t="shared" si="138"/>
        <v>0</v>
      </c>
      <c r="BK80" s="124">
        <f t="shared" si="138"/>
        <v>0</v>
      </c>
      <c r="BL80" s="124">
        <f t="shared" si="138"/>
        <v>0</v>
      </c>
      <c r="BM80" s="124">
        <f t="shared" si="138"/>
        <v>0</v>
      </c>
      <c r="BN80" s="124">
        <f t="shared" si="138"/>
        <v>0</v>
      </c>
      <c r="BO80" s="124">
        <f t="shared" si="138"/>
        <v>0</v>
      </c>
      <c r="BP80" s="124">
        <f t="shared" si="138"/>
        <v>0</v>
      </c>
      <c r="BQ80" s="124">
        <f t="shared" si="138"/>
        <v>0</v>
      </c>
      <c r="BR80" s="124">
        <f t="shared" si="138"/>
        <v>0</v>
      </c>
      <c r="BS80" s="124">
        <f t="shared" si="138"/>
        <v>0</v>
      </c>
      <c r="BT80" s="124">
        <f t="shared" si="138"/>
        <v>0</v>
      </c>
      <c r="BU80" s="124">
        <f t="shared" si="138"/>
        <v>0</v>
      </c>
      <c r="BV80" s="124">
        <f t="shared" si="138"/>
        <v>0</v>
      </c>
      <c r="BW80" s="124">
        <f t="shared" si="138"/>
        <v>0</v>
      </c>
      <c r="BX80" s="124">
        <f t="shared" si="138"/>
        <v>0</v>
      </c>
      <c r="BY80" s="124">
        <f t="shared" si="138"/>
        <v>0</v>
      </c>
      <c r="BZ80" s="124">
        <f t="shared" si="138"/>
        <v>0</v>
      </c>
      <c r="CA80" s="124">
        <f t="shared" si="138"/>
        <v>0</v>
      </c>
      <c r="CB80" s="124">
        <f t="shared" si="138"/>
        <v>0</v>
      </c>
      <c r="CC80" s="124">
        <f t="shared" si="138"/>
        <v>0</v>
      </c>
      <c r="CD80" s="124">
        <f t="shared" ref="CD80:CW80" si="139">-CD76-CD77-CD78</f>
        <v>0</v>
      </c>
      <c r="CE80" s="124">
        <f t="shared" si="139"/>
        <v>0</v>
      </c>
      <c r="CF80" s="124">
        <f t="shared" si="139"/>
        <v>0</v>
      </c>
      <c r="CG80" s="124">
        <f t="shared" si="139"/>
        <v>0</v>
      </c>
      <c r="CH80" s="124">
        <f t="shared" si="139"/>
        <v>0</v>
      </c>
      <c r="CI80" s="124">
        <f t="shared" si="139"/>
        <v>0</v>
      </c>
      <c r="CJ80" s="124">
        <f t="shared" si="139"/>
        <v>0</v>
      </c>
      <c r="CK80" s="124">
        <f t="shared" si="139"/>
        <v>0</v>
      </c>
      <c r="CL80" s="124">
        <f t="shared" si="139"/>
        <v>0</v>
      </c>
      <c r="CM80" s="124">
        <f t="shared" si="139"/>
        <v>0</v>
      </c>
      <c r="CN80" s="124">
        <f t="shared" si="139"/>
        <v>0</v>
      </c>
      <c r="CO80" s="124">
        <f t="shared" si="139"/>
        <v>0</v>
      </c>
      <c r="CP80" s="124">
        <f t="shared" si="139"/>
        <v>0</v>
      </c>
      <c r="CQ80" s="124">
        <f t="shared" si="139"/>
        <v>0</v>
      </c>
      <c r="CR80" s="124">
        <f t="shared" si="139"/>
        <v>0</v>
      </c>
      <c r="CS80" s="124">
        <f t="shared" si="139"/>
        <v>0</v>
      </c>
      <c r="CT80" s="124">
        <f t="shared" si="139"/>
        <v>0</v>
      </c>
      <c r="CU80" s="124">
        <f t="shared" si="139"/>
        <v>0</v>
      </c>
      <c r="CV80" s="124">
        <f t="shared" si="139"/>
        <v>0</v>
      </c>
      <c r="CW80" s="124">
        <f t="shared" si="139"/>
        <v>0</v>
      </c>
    </row>
    <row r="81" spans="2:200" hidden="1" outlineLevel="1" x14ac:dyDescent="0.25">
      <c r="B81" s="70" t="s">
        <v>65</v>
      </c>
      <c r="D81" s="99">
        <f t="shared" ref="D81:L82" si="140">SUMIF($Q$15:$CW$15,D$19,$Q81:$CW81)</f>
        <v>0</v>
      </c>
      <c r="E81" s="99">
        <f t="shared" si="140"/>
        <v>0</v>
      </c>
      <c r="F81" s="99">
        <f t="shared" si="140"/>
        <v>-424817.21418136131</v>
      </c>
      <c r="G81" s="99">
        <f t="shared" si="140"/>
        <v>0</v>
      </c>
      <c r="H81" s="99">
        <f t="shared" si="140"/>
        <v>0</v>
      </c>
      <c r="I81" s="99">
        <f t="shared" si="140"/>
        <v>0</v>
      </c>
      <c r="J81" s="99">
        <f t="shared" si="140"/>
        <v>0</v>
      </c>
      <c r="K81" s="99">
        <f t="shared" si="140"/>
        <v>0</v>
      </c>
      <c r="L81" s="99">
        <f t="shared" si="140"/>
        <v>0</v>
      </c>
      <c r="P81" s="5"/>
      <c r="Q81" s="99">
        <f t="shared" ref="Q81:CB81" si="141">Q78/$F11*$G11</f>
        <v>0</v>
      </c>
      <c r="R81" s="99">
        <f t="shared" si="141"/>
        <v>0</v>
      </c>
      <c r="S81" s="99">
        <f t="shared" si="141"/>
        <v>0</v>
      </c>
      <c r="T81" s="99">
        <f t="shared" si="141"/>
        <v>0</v>
      </c>
      <c r="U81" s="99">
        <f t="shared" si="141"/>
        <v>0</v>
      </c>
      <c r="V81" s="99">
        <f t="shared" si="141"/>
        <v>0</v>
      </c>
      <c r="W81" s="99">
        <f t="shared" si="141"/>
        <v>0</v>
      </c>
      <c r="X81" s="99">
        <f t="shared" si="141"/>
        <v>0</v>
      </c>
      <c r="Y81" s="99">
        <f t="shared" si="141"/>
        <v>0</v>
      </c>
      <c r="Z81" s="99">
        <f t="shared" si="141"/>
        <v>0</v>
      </c>
      <c r="AA81" s="99">
        <f t="shared" si="141"/>
        <v>0</v>
      </c>
      <c r="AB81" s="99">
        <f t="shared" si="141"/>
        <v>0</v>
      </c>
      <c r="AC81" s="99">
        <f t="shared" si="141"/>
        <v>0</v>
      </c>
      <c r="AD81" s="99">
        <f t="shared" si="141"/>
        <v>0</v>
      </c>
      <c r="AE81" s="99">
        <f t="shared" si="141"/>
        <v>0</v>
      </c>
      <c r="AF81" s="99">
        <f t="shared" si="141"/>
        <v>0</v>
      </c>
      <c r="AG81" s="99">
        <f t="shared" si="141"/>
        <v>0</v>
      </c>
      <c r="AH81" s="99">
        <f t="shared" si="141"/>
        <v>0</v>
      </c>
      <c r="AI81" s="99">
        <f t="shared" si="141"/>
        <v>-424817.21418136131</v>
      </c>
      <c r="AJ81" s="99">
        <f t="shared" si="141"/>
        <v>0</v>
      </c>
      <c r="AK81" s="99">
        <f t="shared" si="141"/>
        <v>0</v>
      </c>
      <c r="AL81" s="99">
        <f t="shared" si="141"/>
        <v>0</v>
      </c>
      <c r="AM81" s="99">
        <f t="shared" si="141"/>
        <v>0</v>
      </c>
      <c r="AN81" s="99">
        <f t="shared" si="141"/>
        <v>0</v>
      </c>
      <c r="AO81" s="99">
        <f t="shared" si="141"/>
        <v>0</v>
      </c>
      <c r="AP81" s="99">
        <f t="shared" si="141"/>
        <v>0</v>
      </c>
      <c r="AQ81" s="99">
        <f t="shared" si="141"/>
        <v>0</v>
      </c>
      <c r="AR81" s="99">
        <f t="shared" si="141"/>
        <v>0</v>
      </c>
      <c r="AS81" s="99">
        <f t="shared" si="141"/>
        <v>0</v>
      </c>
      <c r="AT81" s="99">
        <f t="shared" si="141"/>
        <v>0</v>
      </c>
      <c r="AU81" s="99">
        <f t="shared" si="141"/>
        <v>0</v>
      </c>
      <c r="AV81" s="99">
        <f t="shared" si="141"/>
        <v>0</v>
      </c>
      <c r="AW81" s="99">
        <f t="shared" si="141"/>
        <v>0</v>
      </c>
      <c r="AX81" s="99">
        <f t="shared" si="141"/>
        <v>0</v>
      </c>
      <c r="AY81" s="99">
        <f t="shared" si="141"/>
        <v>0</v>
      </c>
      <c r="AZ81" s="99">
        <f t="shared" si="141"/>
        <v>0</v>
      </c>
      <c r="BA81" s="99">
        <f t="shared" si="141"/>
        <v>0</v>
      </c>
      <c r="BB81" s="99">
        <f t="shared" si="141"/>
        <v>0</v>
      </c>
      <c r="BC81" s="99">
        <f t="shared" si="141"/>
        <v>0</v>
      </c>
      <c r="BD81" s="99">
        <f t="shared" si="141"/>
        <v>0</v>
      </c>
      <c r="BE81" s="99">
        <f t="shared" si="141"/>
        <v>0</v>
      </c>
      <c r="BF81" s="99">
        <f t="shared" si="141"/>
        <v>0</v>
      </c>
      <c r="BG81" s="99">
        <f t="shared" si="141"/>
        <v>0</v>
      </c>
      <c r="BH81" s="99">
        <f t="shared" si="141"/>
        <v>0</v>
      </c>
      <c r="BI81" s="99">
        <f t="shared" si="141"/>
        <v>0</v>
      </c>
      <c r="BJ81" s="99">
        <f t="shared" si="141"/>
        <v>0</v>
      </c>
      <c r="BK81" s="99">
        <f t="shared" si="141"/>
        <v>0</v>
      </c>
      <c r="BL81" s="99">
        <f t="shared" si="141"/>
        <v>0</v>
      </c>
      <c r="BM81" s="99">
        <f t="shared" si="141"/>
        <v>0</v>
      </c>
      <c r="BN81" s="99">
        <f t="shared" si="141"/>
        <v>0</v>
      </c>
      <c r="BO81" s="99">
        <f t="shared" si="141"/>
        <v>0</v>
      </c>
      <c r="BP81" s="99">
        <f t="shared" si="141"/>
        <v>0</v>
      </c>
      <c r="BQ81" s="99">
        <f t="shared" si="141"/>
        <v>0</v>
      </c>
      <c r="BR81" s="99">
        <f t="shared" si="141"/>
        <v>0</v>
      </c>
      <c r="BS81" s="99">
        <f t="shared" si="141"/>
        <v>0</v>
      </c>
      <c r="BT81" s="99">
        <f t="shared" si="141"/>
        <v>0</v>
      </c>
      <c r="BU81" s="99">
        <f t="shared" si="141"/>
        <v>0</v>
      </c>
      <c r="BV81" s="99">
        <f t="shared" si="141"/>
        <v>0</v>
      </c>
      <c r="BW81" s="99">
        <f t="shared" si="141"/>
        <v>0</v>
      </c>
      <c r="BX81" s="99">
        <f t="shared" si="141"/>
        <v>0</v>
      </c>
      <c r="BY81" s="99">
        <f t="shared" si="141"/>
        <v>0</v>
      </c>
      <c r="BZ81" s="99">
        <f t="shared" si="141"/>
        <v>0</v>
      </c>
      <c r="CA81" s="99">
        <f t="shared" si="141"/>
        <v>0</v>
      </c>
      <c r="CB81" s="99">
        <f t="shared" si="141"/>
        <v>0</v>
      </c>
      <c r="CC81" s="99">
        <f t="shared" ref="CC81:CW81" si="142">CC78/$F11*$G11</f>
        <v>0</v>
      </c>
      <c r="CD81" s="99">
        <f t="shared" si="142"/>
        <v>0</v>
      </c>
      <c r="CE81" s="99">
        <f t="shared" si="142"/>
        <v>0</v>
      </c>
      <c r="CF81" s="99">
        <f t="shared" si="142"/>
        <v>0</v>
      </c>
      <c r="CG81" s="99">
        <f t="shared" si="142"/>
        <v>0</v>
      </c>
      <c r="CH81" s="99">
        <f t="shared" si="142"/>
        <v>0</v>
      </c>
      <c r="CI81" s="99">
        <f t="shared" si="142"/>
        <v>0</v>
      </c>
      <c r="CJ81" s="99">
        <f t="shared" si="142"/>
        <v>0</v>
      </c>
      <c r="CK81" s="99">
        <f t="shared" si="142"/>
        <v>0</v>
      </c>
      <c r="CL81" s="99">
        <f t="shared" si="142"/>
        <v>0</v>
      </c>
      <c r="CM81" s="99">
        <f t="shared" si="142"/>
        <v>0</v>
      </c>
      <c r="CN81" s="99">
        <f t="shared" si="142"/>
        <v>0</v>
      </c>
      <c r="CO81" s="99">
        <f t="shared" si="142"/>
        <v>0</v>
      </c>
      <c r="CP81" s="99">
        <f t="shared" si="142"/>
        <v>0</v>
      </c>
      <c r="CQ81" s="99">
        <f t="shared" si="142"/>
        <v>0</v>
      </c>
      <c r="CR81" s="99">
        <f t="shared" si="142"/>
        <v>0</v>
      </c>
      <c r="CS81" s="99">
        <f t="shared" si="142"/>
        <v>0</v>
      </c>
      <c r="CT81" s="99">
        <f t="shared" si="142"/>
        <v>0</v>
      </c>
      <c r="CU81" s="99">
        <f t="shared" si="142"/>
        <v>0</v>
      </c>
      <c r="CV81" s="99">
        <f t="shared" si="142"/>
        <v>0</v>
      </c>
      <c r="CW81" s="99">
        <f t="shared" si="142"/>
        <v>0</v>
      </c>
    </row>
    <row r="82" spans="2:200" s="89" customFormat="1" hidden="1" outlineLevel="1" x14ac:dyDescent="0.25">
      <c r="B82" s="123" t="s">
        <v>70</v>
      </c>
      <c r="D82" s="99">
        <f t="shared" si="140"/>
        <v>0</v>
      </c>
      <c r="E82" s="99">
        <f t="shared" si="140"/>
        <v>0</v>
      </c>
      <c r="F82" s="99">
        <f t="shared" si="140"/>
        <v>-1435193.2911532479</v>
      </c>
      <c r="G82" s="99">
        <f t="shared" si="140"/>
        <v>0</v>
      </c>
      <c r="H82" s="99">
        <f t="shared" si="140"/>
        <v>0</v>
      </c>
      <c r="I82" s="99">
        <f t="shared" si="140"/>
        <v>0</v>
      </c>
      <c r="J82" s="99">
        <f t="shared" si="140"/>
        <v>0</v>
      </c>
      <c r="K82" s="99">
        <f t="shared" si="140"/>
        <v>0</v>
      </c>
      <c r="L82" s="99">
        <f t="shared" si="140"/>
        <v>0</v>
      </c>
      <c r="P82" s="5"/>
      <c r="Q82" s="99">
        <f>Q78+Q81</f>
        <v>0</v>
      </c>
      <c r="R82" s="99">
        <f t="shared" ref="R82:CC82" si="143">R78+R81</f>
        <v>0</v>
      </c>
      <c r="S82" s="99">
        <f t="shared" si="143"/>
        <v>0</v>
      </c>
      <c r="T82" s="99">
        <f t="shared" si="143"/>
        <v>0</v>
      </c>
      <c r="U82" s="99">
        <f t="shared" si="143"/>
        <v>0</v>
      </c>
      <c r="V82" s="99">
        <f t="shared" si="143"/>
        <v>0</v>
      </c>
      <c r="W82" s="99">
        <f t="shared" si="143"/>
        <v>0</v>
      </c>
      <c r="X82" s="99">
        <f t="shared" si="143"/>
        <v>0</v>
      </c>
      <c r="Y82" s="99">
        <f t="shared" si="143"/>
        <v>0</v>
      </c>
      <c r="Z82" s="99">
        <f t="shared" si="143"/>
        <v>0</v>
      </c>
      <c r="AA82" s="99">
        <f t="shared" si="143"/>
        <v>0</v>
      </c>
      <c r="AB82" s="99">
        <f t="shared" si="143"/>
        <v>0</v>
      </c>
      <c r="AC82" s="99">
        <f t="shared" si="143"/>
        <v>0</v>
      </c>
      <c r="AD82" s="99">
        <f t="shared" si="143"/>
        <v>0</v>
      </c>
      <c r="AE82" s="99">
        <f t="shared" si="143"/>
        <v>0</v>
      </c>
      <c r="AF82" s="99">
        <f t="shared" si="143"/>
        <v>0</v>
      </c>
      <c r="AG82" s="99">
        <f t="shared" si="143"/>
        <v>0</v>
      </c>
      <c r="AH82" s="99">
        <f t="shared" si="143"/>
        <v>0</v>
      </c>
      <c r="AI82" s="99">
        <f t="shared" si="143"/>
        <v>-1435193.2911532479</v>
      </c>
      <c r="AJ82" s="99">
        <f t="shared" si="143"/>
        <v>0</v>
      </c>
      <c r="AK82" s="99">
        <f t="shared" si="143"/>
        <v>0</v>
      </c>
      <c r="AL82" s="99">
        <f t="shared" si="143"/>
        <v>0</v>
      </c>
      <c r="AM82" s="99">
        <f t="shared" si="143"/>
        <v>0</v>
      </c>
      <c r="AN82" s="99">
        <f t="shared" si="143"/>
        <v>0</v>
      </c>
      <c r="AO82" s="99">
        <f t="shared" si="143"/>
        <v>0</v>
      </c>
      <c r="AP82" s="99">
        <f t="shared" si="143"/>
        <v>0</v>
      </c>
      <c r="AQ82" s="99">
        <f t="shared" si="143"/>
        <v>0</v>
      </c>
      <c r="AR82" s="99">
        <f t="shared" si="143"/>
        <v>0</v>
      </c>
      <c r="AS82" s="99">
        <f t="shared" si="143"/>
        <v>0</v>
      </c>
      <c r="AT82" s="99">
        <f t="shared" si="143"/>
        <v>0</v>
      </c>
      <c r="AU82" s="99">
        <f t="shared" si="143"/>
        <v>0</v>
      </c>
      <c r="AV82" s="99">
        <f t="shared" si="143"/>
        <v>0</v>
      </c>
      <c r="AW82" s="99">
        <f t="shared" si="143"/>
        <v>0</v>
      </c>
      <c r="AX82" s="99">
        <f t="shared" si="143"/>
        <v>0</v>
      </c>
      <c r="AY82" s="99">
        <f t="shared" si="143"/>
        <v>0</v>
      </c>
      <c r="AZ82" s="99">
        <f t="shared" si="143"/>
        <v>0</v>
      </c>
      <c r="BA82" s="99">
        <f t="shared" si="143"/>
        <v>0</v>
      </c>
      <c r="BB82" s="99">
        <f t="shared" si="143"/>
        <v>0</v>
      </c>
      <c r="BC82" s="99">
        <f t="shared" si="143"/>
        <v>0</v>
      </c>
      <c r="BD82" s="99">
        <f t="shared" si="143"/>
        <v>0</v>
      </c>
      <c r="BE82" s="99">
        <f t="shared" si="143"/>
        <v>0</v>
      </c>
      <c r="BF82" s="99">
        <f t="shared" si="143"/>
        <v>0</v>
      </c>
      <c r="BG82" s="99">
        <f t="shared" si="143"/>
        <v>0</v>
      </c>
      <c r="BH82" s="99">
        <f t="shared" si="143"/>
        <v>0</v>
      </c>
      <c r="BI82" s="99">
        <f t="shared" si="143"/>
        <v>0</v>
      </c>
      <c r="BJ82" s="99">
        <f t="shared" si="143"/>
        <v>0</v>
      </c>
      <c r="BK82" s="99">
        <f t="shared" si="143"/>
        <v>0</v>
      </c>
      <c r="BL82" s="99">
        <f t="shared" si="143"/>
        <v>0</v>
      </c>
      <c r="BM82" s="99">
        <f t="shared" si="143"/>
        <v>0</v>
      </c>
      <c r="BN82" s="99">
        <f t="shared" si="143"/>
        <v>0</v>
      </c>
      <c r="BO82" s="99">
        <f t="shared" si="143"/>
        <v>0</v>
      </c>
      <c r="BP82" s="99">
        <f t="shared" si="143"/>
        <v>0</v>
      </c>
      <c r="BQ82" s="99">
        <f t="shared" si="143"/>
        <v>0</v>
      </c>
      <c r="BR82" s="99">
        <f t="shared" si="143"/>
        <v>0</v>
      </c>
      <c r="BS82" s="99">
        <f t="shared" si="143"/>
        <v>0</v>
      </c>
      <c r="BT82" s="99">
        <f t="shared" si="143"/>
        <v>0</v>
      </c>
      <c r="BU82" s="99">
        <f t="shared" si="143"/>
        <v>0</v>
      </c>
      <c r="BV82" s="99">
        <f t="shared" si="143"/>
        <v>0</v>
      </c>
      <c r="BW82" s="99">
        <f t="shared" si="143"/>
        <v>0</v>
      </c>
      <c r="BX82" s="99">
        <f t="shared" si="143"/>
        <v>0</v>
      </c>
      <c r="BY82" s="99">
        <f t="shared" si="143"/>
        <v>0</v>
      </c>
      <c r="BZ82" s="99">
        <f t="shared" si="143"/>
        <v>0</v>
      </c>
      <c r="CA82" s="99">
        <f t="shared" si="143"/>
        <v>0</v>
      </c>
      <c r="CB82" s="99">
        <f t="shared" si="143"/>
        <v>0</v>
      </c>
      <c r="CC82" s="99">
        <f t="shared" si="143"/>
        <v>0</v>
      </c>
      <c r="CD82" s="99">
        <f t="shared" ref="CD82:CW82" si="144">CD78+CD81</f>
        <v>0</v>
      </c>
      <c r="CE82" s="99">
        <f t="shared" si="144"/>
        <v>0</v>
      </c>
      <c r="CF82" s="99">
        <f t="shared" si="144"/>
        <v>0</v>
      </c>
      <c r="CG82" s="99">
        <f t="shared" si="144"/>
        <v>0</v>
      </c>
      <c r="CH82" s="99">
        <f t="shared" si="144"/>
        <v>0</v>
      </c>
      <c r="CI82" s="99">
        <f t="shared" si="144"/>
        <v>0</v>
      </c>
      <c r="CJ82" s="99">
        <f t="shared" si="144"/>
        <v>0</v>
      </c>
      <c r="CK82" s="99">
        <f t="shared" si="144"/>
        <v>0</v>
      </c>
      <c r="CL82" s="99">
        <f t="shared" si="144"/>
        <v>0</v>
      </c>
      <c r="CM82" s="99">
        <f t="shared" si="144"/>
        <v>0</v>
      </c>
      <c r="CN82" s="99">
        <f t="shared" si="144"/>
        <v>0</v>
      </c>
      <c r="CO82" s="99">
        <f t="shared" si="144"/>
        <v>0</v>
      </c>
      <c r="CP82" s="99">
        <f t="shared" si="144"/>
        <v>0</v>
      </c>
      <c r="CQ82" s="99">
        <f t="shared" si="144"/>
        <v>0</v>
      </c>
      <c r="CR82" s="99">
        <f t="shared" si="144"/>
        <v>0</v>
      </c>
      <c r="CS82" s="99">
        <f t="shared" si="144"/>
        <v>0</v>
      </c>
      <c r="CT82" s="99">
        <f t="shared" si="144"/>
        <v>0</v>
      </c>
      <c r="CU82" s="99">
        <f t="shared" si="144"/>
        <v>0</v>
      </c>
      <c r="CV82" s="99">
        <f t="shared" si="144"/>
        <v>0</v>
      </c>
      <c r="CW82" s="99">
        <f t="shared" si="144"/>
        <v>0</v>
      </c>
    </row>
    <row r="83" spans="2:200" s="89" customFormat="1" ht="13.8" hidden="1" outlineLevel="1" thickBot="1" x14ac:dyDescent="0.3">
      <c r="B83" s="125" t="s">
        <v>67</v>
      </c>
      <c r="C83" s="126"/>
      <c r="D83" s="127">
        <f>MAX(D71+D82,0)</f>
        <v>0</v>
      </c>
      <c r="E83" s="127">
        <f t="shared" ref="E83:L83" si="145">MAX(E71+E82,0)</f>
        <v>0</v>
      </c>
      <c r="F83" s="127">
        <f t="shared" si="145"/>
        <v>3503767.0246801083</v>
      </c>
      <c r="G83" s="127">
        <f t="shared" si="145"/>
        <v>0</v>
      </c>
      <c r="H83" s="127">
        <f t="shared" si="145"/>
        <v>0</v>
      </c>
      <c r="I83" s="127">
        <f t="shared" si="145"/>
        <v>0</v>
      </c>
      <c r="J83" s="127">
        <f t="shared" si="145"/>
        <v>0</v>
      </c>
      <c r="K83" s="127">
        <f t="shared" si="145"/>
        <v>0</v>
      </c>
      <c r="L83" s="127">
        <f t="shared" si="145"/>
        <v>0</v>
      </c>
      <c r="P83" s="5"/>
      <c r="Q83" s="127">
        <f>MAX(Q71+Q82,0)</f>
        <v>0</v>
      </c>
      <c r="R83" s="127">
        <f t="shared" ref="R83:CC83" si="146">MAX(R71+R82,0)</f>
        <v>0</v>
      </c>
      <c r="S83" s="127">
        <f t="shared" si="146"/>
        <v>0</v>
      </c>
      <c r="T83" s="127">
        <f t="shared" si="146"/>
        <v>0</v>
      </c>
      <c r="U83" s="127">
        <f t="shared" si="146"/>
        <v>0</v>
      </c>
      <c r="V83" s="127">
        <f t="shared" si="146"/>
        <v>0</v>
      </c>
      <c r="W83" s="127">
        <f t="shared" si="146"/>
        <v>0</v>
      </c>
      <c r="X83" s="127">
        <f t="shared" si="146"/>
        <v>0</v>
      </c>
      <c r="Y83" s="127">
        <f t="shared" si="146"/>
        <v>0</v>
      </c>
      <c r="Z83" s="127">
        <f t="shared" si="146"/>
        <v>0</v>
      </c>
      <c r="AA83" s="127">
        <f t="shared" si="146"/>
        <v>0</v>
      </c>
      <c r="AB83" s="127">
        <f t="shared" si="146"/>
        <v>0</v>
      </c>
      <c r="AC83" s="127">
        <f t="shared" si="146"/>
        <v>0</v>
      </c>
      <c r="AD83" s="127">
        <f t="shared" si="146"/>
        <v>0</v>
      </c>
      <c r="AE83" s="127">
        <f t="shared" si="146"/>
        <v>0</v>
      </c>
      <c r="AF83" s="127">
        <f t="shared" si="146"/>
        <v>0</v>
      </c>
      <c r="AG83" s="127">
        <f t="shared" si="146"/>
        <v>0</v>
      </c>
      <c r="AH83" s="127">
        <f t="shared" si="146"/>
        <v>0</v>
      </c>
      <c r="AI83" s="127">
        <f t="shared" si="146"/>
        <v>3503767.0246801083</v>
      </c>
      <c r="AJ83" s="127">
        <f t="shared" si="146"/>
        <v>0</v>
      </c>
      <c r="AK83" s="127">
        <f t="shared" si="146"/>
        <v>0</v>
      </c>
      <c r="AL83" s="127">
        <f t="shared" si="146"/>
        <v>0</v>
      </c>
      <c r="AM83" s="127">
        <f t="shared" si="146"/>
        <v>0</v>
      </c>
      <c r="AN83" s="127">
        <f t="shared" si="146"/>
        <v>0</v>
      </c>
      <c r="AO83" s="127">
        <f t="shared" si="146"/>
        <v>0</v>
      </c>
      <c r="AP83" s="127">
        <f t="shared" si="146"/>
        <v>0</v>
      </c>
      <c r="AQ83" s="127">
        <f t="shared" si="146"/>
        <v>0</v>
      </c>
      <c r="AR83" s="127">
        <f t="shared" si="146"/>
        <v>0</v>
      </c>
      <c r="AS83" s="127">
        <f t="shared" si="146"/>
        <v>0</v>
      </c>
      <c r="AT83" s="127">
        <f t="shared" si="146"/>
        <v>0</v>
      </c>
      <c r="AU83" s="127">
        <f t="shared" si="146"/>
        <v>0</v>
      </c>
      <c r="AV83" s="127">
        <f t="shared" si="146"/>
        <v>0</v>
      </c>
      <c r="AW83" s="127">
        <f t="shared" si="146"/>
        <v>0</v>
      </c>
      <c r="AX83" s="127">
        <f t="shared" si="146"/>
        <v>0</v>
      </c>
      <c r="AY83" s="127">
        <f t="shared" si="146"/>
        <v>0</v>
      </c>
      <c r="AZ83" s="127">
        <f t="shared" si="146"/>
        <v>0</v>
      </c>
      <c r="BA83" s="127">
        <f t="shared" si="146"/>
        <v>0</v>
      </c>
      <c r="BB83" s="127">
        <f t="shared" si="146"/>
        <v>0</v>
      </c>
      <c r="BC83" s="127">
        <f t="shared" si="146"/>
        <v>0</v>
      </c>
      <c r="BD83" s="127">
        <f t="shared" si="146"/>
        <v>0</v>
      </c>
      <c r="BE83" s="127">
        <f t="shared" si="146"/>
        <v>0</v>
      </c>
      <c r="BF83" s="127">
        <f t="shared" si="146"/>
        <v>0</v>
      </c>
      <c r="BG83" s="127">
        <f t="shared" si="146"/>
        <v>0</v>
      </c>
      <c r="BH83" s="127">
        <f t="shared" si="146"/>
        <v>0</v>
      </c>
      <c r="BI83" s="127">
        <f t="shared" si="146"/>
        <v>0</v>
      </c>
      <c r="BJ83" s="127">
        <f t="shared" si="146"/>
        <v>0</v>
      </c>
      <c r="BK83" s="127">
        <f t="shared" si="146"/>
        <v>0</v>
      </c>
      <c r="BL83" s="127">
        <f t="shared" si="146"/>
        <v>0</v>
      </c>
      <c r="BM83" s="127">
        <f t="shared" si="146"/>
        <v>0</v>
      </c>
      <c r="BN83" s="127">
        <f t="shared" si="146"/>
        <v>0</v>
      </c>
      <c r="BO83" s="127">
        <f t="shared" si="146"/>
        <v>0</v>
      </c>
      <c r="BP83" s="127">
        <f t="shared" si="146"/>
        <v>0</v>
      </c>
      <c r="BQ83" s="127">
        <f t="shared" si="146"/>
        <v>0</v>
      </c>
      <c r="BR83" s="127">
        <f t="shared" si="146"/>
        <v>0</v>
      </c>
      <c r="BS83" s="127">
        <f t="shared" si="146"/>
        <v>0</v>
      </c>
      <c r="BT83" s="127">
        <f t="shared" si="146"/>
        <v>0</v>
      </c>
      <c r="BU83" s="127">
        <f t="shared" si="146"/>
        <v>0</v>
      </c>
      <c r="BV83" s="127">
        <f t="shared" si="146"/>
        <v>0</v>
      </c>
      <c r="BW83" s="127">
        <f t="shared" si="146"/>
        <v>0</v>
      </c>
      <c r="BX83" s="127">
        <f t="shared" si="146"/>
        <v>0</v>
      </c>
      <c r="BY83" s="127">
        <f t="shared" si="146"/>
        <v>0</v>
      </c>
      <c r="BZ83" s="127">
        <f t="shared" si="146"/>
        <v>0</v>
      </c>
      <c r="CA83" s="127">
        <f t="shared" si="146"/>
        <v>0</v>
      </c>
      <c r="CB83" s="127">
        <f t="shared" si="146"/>
        <v>0</v>
      </c>
      <c r="CC83" s="127">
        <f t="shared" si="146"/>
        <v>0</v>
      </c>
      <c r="CD83" s="127">
        <f t="shared" ref="CD83:CW83" si="147">MAX(CD71+CD82,0)</f>
        <v>0</v>
      </c>
      <c r="CE83" s="127">
        <f t="shared" si="147"/>
        <v>0</v>
      </c>
      <c r="CF83" s="127">
        <f t="shared" si="147"/>
        <v>0</v>
      </c>
      <c r="CG83" s="127">
        <f t="shared" si="147"/>
        <v>0</v>
      </c>
      <c r="CH83" s="127">
        <f t="shared" si="147"/>
        <v>0</v>
      </c>
      <c r="CI83" s="127">
        <f t="shared" si="147"/>
        <v>0</v>
      </c>
      <c r="CJ83" s="127">
        <f t="shared" si="147"/>
        <v>0</v>
      </c>
      <c r="CK83" s="127">
        <f t="shared" si="147"/>
        <v>0</v>
      </c>
      <c r="CL83" s="127">
        <f t="shared" si="147"/>
        <v>0</v>
      </c>
      <c r="CM83" s="127">
        <f t="shared" si="147"/>
        <v>0</v>
      </c>
      <c r="CN83" s="127">
        <f t="shared" si="147"/>
        <v>0</v>
      </c>
      <c r="CO83" s="127">
        <f t="shared" si="147"/>
        <v>0</v>
      </c>
      <c r="CP83" s="127">
        <f t="shared" si="147"/>
        <v>0</v>
      </c>
      <c r="CQ83" s="127">
        <f t="shared" si="147"/>
        <v>0</v>
      </c>
      <c r="CR83" s="127">
        <f t="shared" si="147"/>
        <v>0</v>
      </c>
      <c r="CS83" s="127">
        <f t="shared" si="147"/>
        <v>0</v>
      </c>
      <c r="CT83" s="127">
        <f t="shared" si="147"/>
        <v>0</v>
      </c>
      <c r="CU83" s="127">
        <f t="shared" si="147"/>
        <v>0</v>
      </c>
      <c r="CV83" s="127">
        <f t="shared" si="147"/>
        <v>0</v>
      </c>
      <c r="CW83" s="127">
        <f t="shared" si="147"/>
        <v>0</v>
      </c>
    </row>
    <row r="84" spans="2:200" ht="6" hidden="1" customHeight="1" outlineLevel="1" thickTop="1" x14ac:dyDescent="0.25">
      <c r="P84" s="5"/>
    </row>
    <row r="85" spans="2:200" hidden="1" outlineLevel="1" x14ac:dyDescent="0.25">
      <c r="B85" s="131">
        <f>$D$12</f>
        <v>0.2</v>
      </c>
      <c r="C85" s="120">
        <f>(1+B85)^(1/12)-1</f>
        <v>1.5309470499731193E-2</v>
      </c>
      <c r="D85" s="58"/>
      <c r="E85" s="60"/>
      <c r="F85" s="60"/>
      <c r="G85" s="60"/>
      <c r="H85" s="60"/>
      <c r="I85" s="60"/>
      <c r="J85" s="60"/>
      <c r="K85" s="60"/>
      <c r="L85" s="60"/>
      <c r="N85" s="48"/>
      <c r="O85" s="62"/>
      <c r="P85" s="5"/>
      <c r="Q85" s="39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0"/>
      <c r="AV85" s="60"/>
      <c r="AW85" s="60"/>
      <c r="AX85" s="60"/>
      <c r="AY85" s="60"/>
      <c r="AZ85" s="60"/>
      <c r="BA85" s="60"/>
      <c r="BB85" s="60"/>
      <c r="BC85" s="60"/>
      <c r="BD85" s="60"/>
      <c r="BE85" s="60"/>
      <c r="BF85" s="60"/>
      <c r="BG85" s="60"/>
      <c r="BH85" s="60"/>
      <c r="BI85" s="60"/>
      <c r="BJ85" s="60"/>
      <c r="BK85" s="60"/>
      <c r="BL85" s="60"/>
      <c r="BM85" s="60"/>
      <c r="BN85" s="60"/>
      <c r="BO85" s="60"/>
      <c r="BP85" s="60"/>
      <c r="BQ85" s="60"/>
      <c r="BR85" s="60"/>
      <c r="BS85" s="60"/>
      <c r="BT85" s="60"/>
      <c r="BU85" s="60"/>
      <c r="BV85" s="60"/>
      <c r="BW85" s="60"/>
      <c r="BX85" s="60"/>
      <c r="BY85" s="60"/>
      <c r="BZ85" s="60"/>
      <c r="CA85" s="60"/>
      <c r="CB85" s="60"/>
      <c r="CC85" s="60"/>
      <c r="CD85" s="60"/>
      <c r="CE85" s="60"/>
      <c r="CF85" s="60"/>
      <c r="CG85" s="60"/>
      <c r="CH85" s="60"/>
      <c r="CI85" s="60"/>
      <c r="CJ85" s="60"/>
      <c r="CK85" s="60"/>
      <c r="CL85" s="60"/>
      <c r="CM85" s="60"/>
      <c r="CN85" s="60"/>
      <c r="CO85" s="60"/>
      <c r="CP85" s="60"/>
      <c r="CQ85" s="60"/>
      <c r="CR85" s="60"/>
      <c r="CS85" s="60"/>
      <c r="CT85" s="60"/>
      <c r="CU85" s="60"/>
      <c r="CV85" s="60"/>
      <c r="CW85" s="60"/>
      <c r="CX85" s="39"/>
      <c r="CY85" s="39"/>
      <c r="CZ85" s="39"/>
      <c r="DA85" s="39"/>
      <c r="DB85" s="39"/>
      <c r="DC85" s="39"/>
      <c r="DD85" s="39"/>
      <c r="DE85" s="39"/>
      <c r="DF85" s="39"/>
      <c r="DG85" s="39"/>
      <c r="DH85" s="39"/>
      <c r="DI85" s="39"/>
      <c r="DJ85" s="39"/>
      <c r="DK85" s="39"/>
      <c r="DL85" s="39"/>
      <c r="DM85" s="39"/>
      <c r="DN85" s="39"/>
      <c r="DO85" s="39"/>
      <c r="DP85" s="39"/>
      <c r="DQ85" s="39"/>
      <c r="DR85" s="39"/>
      <c r="DS85" s="39"/>
      <c r="DT85" s="39"/>
      <c r="DU85" s="39"/>
      <c r="DV85" s="39"/>
      <c r="DW85" s="39"/>
      <c r="DX85" s="39"/>
      <c r="DY85" s="39"/>
      <c r="DZ85" s="39"/>
      <c r="EA85" s="39"/>
      <c r="EB85" s="39"/>
      <c r="EC85" s="39"/>
      <c r="ED85" s="39"/>
      <c r="EE85" s="39"/>
      <c r="EF85" s="39"/>
      <c r="EG85" s="39"/>
      <c r="EH85" s="39"/>
      <c r="EI85" s="39"/>
      <c r="EJ85" s="39"/>
      <c r="EK85" s="39"/>
      <c r="EL85" s="39"/>
      <c r="EM85" s="39"/>
      <c r="EN85" s="39"/>
      <c r="EO85" s="39"/>
      <c r="EP85" s="39"/>
      <c r="EQ85" s="39"/>
      <c r="ER85" s="39"/>
      <c r="ES85" s="39"/>
      <c r="ET85" s="39"/>
      <c r="EU85" s="39"/>
      <c r="EV85" s="39"/>
      <c r="EW85" s="39"/>
      <c r="EX85" s="39"/>
      <c r="EY85" s="39"/>
      <c r="EZ85" s="39"/>
      <c r="FA85" s="39"/>
      <c r="FB85" s="39"/>
      <c r="FC85" s="39"/>
      <c r="FD85" s="39"/>
      <c r="FE85" s="39"/>
      <c r="FF85" s="39"/>
      <c r="FG85" s="39"/>
      <c r="FH85" s="39"/>
      <c r="FI85" s="39"/>
      <c r="FJ85" s="39"/>
      <c r="FK85" s="39"/>
      <c r="FL85" s="39"/>
      <c r="FM85" s="39"/>
      <c r="FN85" s="39"/>
      <c r="FO85" s="39"/>
      <c r="FP85" s="39"/>
      <c r="FQ85" s="39"/>
      <c r="FR85" s="39"/>
      <c r="FS85" s="39"/>
      <c r="FT85" s="39"/>
      <c r="FU85" s="39"/>
      <c r="FV85" s="39"/>
      <c r="FW85" s="39"/>
      <c r="FX85" s="39"/>
      <c r="FY85" s="39"/>
      <c r="FZ85" s="39"/>
      <c r="GA85" s="39"/>
      <c r="GB85" s="39"/>
      <c r="GC85" s="39"/>
      <c r="GD85" s="39"/>
      <c r="GE85" s="39"/>
      <c r="GF85" s="39"/>
      <c r="GG85" s="39"/>
      <c r="GH85" s="39"/>
      <c r="GI85" s="39"/>
      <c r="GJ85" s="39"/>
      <c r="GK85" s="39"/>
      <c r="GL85" s="39"/>
      <c r="GM85" s="39"/>
      <c r="GN85" s="39"/>
      <c r="GO85" s="39"/>
      <c r="GP85" s="39"/>
      <c r="GQ85" s="39"/>
      <c r="GR85" s="39"/>
    </row>
    <row r="86" spans="2:200" hidden="1" outlineLevel="1" x14ac:dyDescent="0.25">
      <c r="B86" s="58" t="s">
        <v>34</v>
      </c>
      <c r="C86" s="132">
        <f>(1+IRR(Q92:CW92,0.05))^12-1</f>
        <v>0.19999999999999951</v>
      </c>
      <c r="D86" s="58"/>
      <c r="E86" s="60">
        <f>D91</f>
        <v>8000000</v>
      </c>
      <c r="F86" s="60">
        <f t="shared" ref="F86:L86" si="148">E91</f>
        <v>17126730.998671815</v>
      </c>
      <c r="G86" s="60">
        <f t="shared" si="148"/>
        <v>-3.7252902984619141E-9</v>
      </c>
      <c r="H86" s="60">
        <f t="shared" si="148"/>
        <v>-3.7252902984619141E-9</v>
      </c>
      <c r="I86" s="60">
        <f t="shared" si="148"/>
        <v>-3.7252902984619141E-9</v>
      </c>
      <c r="J86" s="60">
        <f t="shared" si="148"/>
        <v>-3.7252902984619141E-9</v>
      </c>
      <c r="K86" s="60">
        <f t="shared" si="148"/>
        <v>-3.7252902984619141E-9</v>
      </c>
      <c r="L86" s="60">
        <f t="shared" si="148"/>
        <v>-3.7252902984619141E-9</v>
      </c>
      <c r="N86" s="48"/>
      <c r="O86" s="62"/>
      <c r="P86" s="5"/>
      <c r="Q86" s="39"/>
      <c r="R86" s="60">
        <f>Q91</f>
        <v>8000000</v>
      </c>
      <c r="S86" s="60">
        <f t="shared" ref="S86:CD86" si="149">R91</f>
        <v>8922475.7639978491</v>
      </c>
      <c r="T86" s="60">
        <f t="shared" si="149"/>
        <v>9859074.1434913408</v>
      </c>
      <c r="U86" s="60">
        <f t="shared" si="149"/>
        <v>10810011.348245785</v>
      </c>
      <c r="V86" s="60">
        <f t="shared" si="149"/>
        <v>11775506.898083514</v>
      </c>
      <c r="W86" s="60">
        <f t="shared" si="149"/>
        <v>12755783.673559105</v>
      </c>
      <c r="X86" s="60">
        <f t="shared" si="149"/>
        <v>13751067.967410412</v>
      </c>
      <c r="Y86" s="60">
        <f t="shared" si="149"/>
        <v>14761589.536797279</v>
      </c>
      <c r="Z86" s="60">
        <f t="shared" si="149"/>
        <v>15787581.656340018</v>
      </c>
      <c r="AA86" s="60">
        <f t="shared" si="149"/>
        <v>16829281.171969853</v>
      </c>
      <c r="AB86" s="60">
        <f t="shared" si="149"/>
        <v>16926928.555603806</v>
      </c>
      <c r="AC86" s="60">
        <f t="shared" si="149"/>
        <v>17026070.86897688</v>
      </c>
      <c r="AD86" s="60">
        <f t="shared" si="149"/>
        <v>17126730.998671815</v>
      </c>
      <c r="AE86" s="60">
        <f t="shared" si="149"/>
        <v>17228932.181652814</v>
      </c>
      <c r="AF86" s="60">
        <f t="shared" si="149"/>
        <v>17332698.010629699</v>
      </c>
      <c r="AG86" s="60">
        <f t="shared" si="149"/>
        <v>17438052.439504184</v>
      </c>
      <c r="AH86" s="60">
        <f t="shared" si="149"/>
        <v>17545019.788899537</v>
      </c>
      <c r="AI86" s="60">
        <f t="shared" si="149"/>
        <v>17813624.751774896</v>
      </c>
      <c r="AJ86" s="60">
        <f t="shared" si="149"/>
        <v>0</v>
      </c>
      <c r="AK86" s="60">
        <f t="shared" si="149"/>
        <v>0</v>
      </c>
      <c r="AL86" s="60">
        <f t="shared" si="149"/>
        <v>0</v>
      </c>
      <c r="AM86" s="60">
        <f t="shared" si="149"/>
        <v>0</v>
      </c>
      <c r="AN86" s="60">
        <f t="shared" si="149"/>
        <v>0</v>
      </c>
      <c r="AO86" s="60">
        <f t="shared" si="149"/>
        <v>0</v>
      </c>
      <c r="AP86" s="60">
        <f t="shared" si="149"/>
        <v>0</v>
      </c>
      <c r="AQ86" s="60">
        <f t="shared" si="149"/>
        <v>0</v>
      </c>
      <c r="AR86" s="60">
        <f t="shared" si="149"/>
        <v>0</v>
      </c>
      <c r="AS86" s="60">
        <f t="shared" si="149"/>
        <v>0</v>
      </c>
      <c r="AT86" s="60">
        <f t="shared" si="149"/>
        <v>0</v>
      </c>
      <c r="AU86" s="60">
        <f t="shared" si="149"/>
        <v>0</v>
      </c>
      <c r="AV86" s="60">
        <f t="shared" si="149"/>
        <v>0</v>
      </c>
      <c r="AW86" s="60">
        <f t="shared" si="149"/>
        <v>0</v>
      </c>
      <c r="AX86" s="60">
        <f t="shared" si="149"/>
        <v>0</v>
      </c>
      <c r="AY86" s="60">
        <f t="shared" si="149"/>
        <v>0</v>
      </c>
      <c r="AZ86" s="60">
        <f t="shared" si="149"/>
        <v>0</v>
      </c>
      <c r="BA86" s="60">
        <f t="shared" si="149"/>
        <v>0</v>
      </c>
      <c r="BB86" s="60">
        <f t="shared" si="149"/>
        <v>0</v>
      </c>
      <c r="BC86" s="60">
        <f t="shared" si="149"/>
        <v>0</v>
      </c>
      <c r="BD86" s="60">
        <f t="shared" si="149"/>
        <v>0</v>
      </c>
      <c r="BE86" s="60">
        <f t="shared" si="149"/>
        <v>0</v>
      </c>
      <c r="BF86" s="60">
        <f t="shared" si="149"/>
        <v>0</v>
      </c>
      <c r="BG86" s="60">
        <f t="shared" si="149"/>
        <v>0</v>
      </c>
      <c r="BH86" s="60">
        <f t="shared" si="149"/>
        <v>0</v>
      </c>
      <c r="BI86" s="60">
        <f t="shared" si="149"/>
        <v>0</v>
      </c>
      <c r="BJ86" s="60">
        <f t="shared" si="149"/>
        <v>0</v>
      </c>
      <c r="BK86" s="60">
        <f t="shared" si="149"/>
        <v>0</v>
      </c>
      <c r="BL86" s="60">
        <f t="shared" si="149"/>
        <v>0</v>
      </c>
      <c r="BM86" s="60">
        <f t="shared" si="149"/>
        <v>0</v>
      </c>
      <c r="BN86" s="60">
        <f t="shared" si="149"/>
        <v>0</v>
      </c>
      <c r="BO86" s="60">
        <f t="shared" si="149"/>
        <v>0</v>
      </c>
      <c r="BP86" s="60">
        <f t="shared" si="149"/>
        <v>0</v>
      </c>
      <c r="BQ86" s="60">
        <f t="shared" si="149"/>
        <v>0</v>
      </c>
      <c r="BR86" s="60">
        <f t="shared" si="149"/>
        <v>0</v>
      </c>
      <c r="BS86" s="60">
        <f t="shared" si="149"/>
        <v>0</v>
      </c>
      <c r="BT86" s="60">
        <f t="shared" si="149"/>
        <v>0</v>
      </c>
      <c r="BU86" s="60">
        <f t="shared" si="149"/>
        <v>0</v>
      </c>
      <c r="BV86" s="60">
        <f t="shared" si="149"/>
        <v>0</v>
      </c>
      <c r="BW86" s="60">
        <f t="shared" si="149"/>
        <v>0</v>
      </c>
      <c r="BX86" s="60">
        <f t="shared" si="149"/>
        <v>0</v>
      </c>
      <c r="BY86" s="60">
        <f t="shared" si="149"/>
        <v>0</v>
      </c>
      <c r="BZ86" s="60">
        <f t="shared" si="149"/>
        <v>0</v>
      </c>
      <c r="CA86" s="60">
        <f t="shared" si="149"/>
        <v>0</v>
      </c>
      <c r="CB86" s="60">
        <f t="shared" si="149"/>
        <v>0</v>
      </c>
      <c r="CC86" s="60">
        <f t="shared" si="149"/>
        <v>0</v>
      </c>
      <c r="CD86" s="60">
        <f t="shared" si="149"/>
        <v>0</v>
      </c>
      <c r="CE86" s="60">
        <f t="shared" ref="CE86:CW86" si="150">CD91</f>
        <v>0</v>
      </c>
      <c r="CF86" s="60">
        <f t="shared" si="150"/>
        <v>0</v>
      </c>
      <c r="CG86" s="60">
        <f t="shared" si="150"/>
        <v>0</v>
      </c>
      <c r="CH86" s="60">
        <f t="shared" si="150"/>
        <v>0</v>
      </c>
      <c r="CI86" s="60">
        <f t="shared" si="150"/>
        <v>0</v>
      </c>
      <c r="CJ86" s="60">
        <f t="shared" si="150"/>
        <v>0</v>
      </c>
      <c r="CK86" s="60">
        <f t="shared" si="150"/>
        <v>0</v>
      </c>
      <c r="CL86" s="60">
        <f t="shared" si="150"/>
        <v>0</v>
      </c>
      <c r="CM86" s="60">
        <f t="shared" si="150"/>
        <v>0</v>
      </c>
      <c r="CN86" s="60">
        <f t="shared" si="150"/>
        <v>0</v>
      </c>
      <c r="CO86" s="60">
        <f t="shared" si="150"/>
        <v>0</v>
      </c>
      <c r="CP86" s="60">
        <f t="shared" si="150"/>
        <v>0</v>
      </c>
      <c r="CQ86" s="60">
        <f t="shared" si="150"/>
        <v>0</v>
      </c>
      <c r="CR86" s="60">
        <f t="shared" si="150"/>
        <v>0</v>
      </c>
      <c r="CS86" s="60">
        <f t="shared" si="150"/>
        <v>0</v>
      </c>
      <c r="CT86" s="60">
        <f t="shared" si="150"/>
        <v>0</v>
      </c>
      <c r="CU86" s="60">
        <f t="shared" si="150"/>
        <v>0</v>
      </c>
      <c r="CV86" s="60">
        <f t="shared" si="150"/>
        <v>0</v>
      </c>
      <c r="CW86" s="60">
        <f t="shared" si="150"/>
        <v>0</v>
      </c>
      <c r="CX86" s="39"/>
      <c r="CY86" s="39"/>
      <c r="CZ86" s="39"/>
      <c r="DA86" s="39"/>
      <c r="DB86" s="39"/>
      <c r="DC86" s="39"/>
      <c r="DD86" s="39"/>
      <c r="DE86" s="39"/>
      <c r="DF86" s="39"/>
      <c r="DG86" s="39"/>
      <c r="DH86" s="39"/>
      <c r="DI86" s="39"/>
      <c r="DJ86" s="39"/>
      <c r="DK86" s="39"/>
      <c r="DL86" s="39"/>
      <c r="DM86" s="39"/>
      <c r="DN86" s="39"/>
      <c r="DO86" s="39"/>
      <c r="DP86" s="39"/>
      <c r="DQ86" s="39"/>
      <c r="DR86" s="39"/>
      <c r="DS86" s="39"/>
      <c r="DT86" s="39"/>
      <c r="DU86" s="39"/>
      <c r="DV86" s="39"/>
      <c r="DW86" s="39"/>
      <c r="DX86" s="39"/>
      <c r="DY86" s="39"/>
      <c r="DZ86" s="39"/>
      <c r="EA86" s="39"/>
      <c r="EB86" s="39"/>
      <c r="EC86" s="39"/>
      <c r="ED86" s="39"/>
      <c r="EE86" s="39"/>
      <c r="EF86" s="39"/>
      <c r="EG86" s="39"/>
      <c r="EH86" s="39"/>
      <c r="EI86" s="39"/>
      <c r="EJ86" s="39"/>
      <c r="EK86" s="39"/>
      <c r="EL86" s="39"/>
      <c r="EM86" s="39"/>
      <c r="EN86" s="39"/>
      <c r="EO86" s="39"/>
      <c r="EP86" s="39"/>
      <c r="EQ86" s="39"/>
      <c r="ER86" s="39"/>
      <c r="ES86" s="39"/>
      <c r="ET86" s="39"/>
      <c r="EU86" s="39"/>
      <c r="EV86" s="39"/>
      <c r="EW86" s="39"/>
      <c r="EX86" s="39"/>
      <c r="EY86" s="39"/>
      <c r="EZ86" s="39"/>
      <c r="FA86" s="39"/>
      <c r="FB86" s="39"/>
      <c r="FC86" s="39"/>
      <c r="FD86" s="39"/>
      <c r="FE86" s="39"/>
      <c r="FF86" s="39"/>
      <c r="FG86" s="39"/>
      <c r="FH86" s="39"/>
      <c r="FI86" s="39"/>
      <c r="FJ86" s="39"/>
      <c r="FK86" s="39"/>
      <c r="FL86" s="39"/>
      <c r="FM86" s="39"/>
      <c r="FN86" s="39"/>
      <c r="FO86" s="39"/>
      <c r="FP86" s="39"/>
      <c r="FQ86" s="39"/>
      <c r="FR86" s="39"/>
      <c r="FS86" s="39"/>
      <c r="FT86" s="39"/>
      <c r="FU86" s="39"/>
      <c r="FV86" s="39"/>
      <c r="FW86" s="39"/>
      <c r="FX86" s="39"/>
      <c r="FY86" s="39"/>
      <c r="FZ86" s="39"/>
      <c r="GA86" s="39"/>
      <c r="GB86" s="39"/>
      <c r="GC86" s="39"/>
      <c r="GD86" s="39"/>
      <c r="GE86" s="39"/>
      <c r="GF86" s="39"/>
      <c r="GG86" s="39"/>
      <c r="GH86" s="39"/>
      <c r="GI86" s="39"/>
      <c r="GJ86" s="39"/>
      <c r="GK86" s="39"/>
      <c r="GL86" s="39"/>
      <c r="GM86" s="39"/>
      <c r="GN86" s="39"/>
      <c r="GO86" s="39"/>
      <c r="GP86" s="39"/>
      <c r="GQ86" s="39"/>
      <c r="GR86" s="39"/>
    </row>
    <row r="87" spans="2:200" hidden="1" outlineLevel="1" x14ac:dyDescent="0.25">
      <c r="B87" s="70" t="s">
        <v>62</v>
      </c>
      <c r="C87" s="108"/>
      <c r="D87" s="99">
        <f t="shared" ref="D87:L90" si="151">SUMIF($Q$15:$CW$15,D$19,$Q87:$CW87)</f>
        <v>0</v>
      </c>
      <c r="E87" s="99">
        <f t="shared" si="151"/>
        <v>2406730.9986718129</v>
      </c>
      <c r="F87" s="99">
        <f t="shared" si="151"/>
        <v>1599610.9157336575</v>
      </c>
      <c r="G87" s="99">
        <f t="shared" si="151"/>
        <v>0</v>
      </c>
      <c r="H87" s="99">
        <f t="shared" si="151"/>
        <v>0</v>
      </c>
      <c r="I87" s="99">
        <f t="shared" si="151"/>
        <v>0</v>
      </c>
      <c r="J87" s="99">
        <f t="shared" si="151"/>
        <v>0</v>
      </c>
      <c r="K87" s="99">
        <f t="shared" si="151"/>
        <v>0</v>
      </c>
      <c r="L87" s="99">
        <f t="shared" si="151"/>
        <v>0</v>
      </c>
      <c r="N87" s="52"/>
      <c r="O87" s="62"/>
      <c r="P87" s="5"/>
      <c r="Q87" s="99"/>
      <c r="R87" s="99">
        <f>R86*$C85</f>
        <v>122475.76399784954</v>
      </c>
      <c r="S87" s="99">
        <f t="shared" ref="S87:CD87" si="152">S86*$C85</f>
        <v>136598.37949349161</v>
      </c>
      <c r="T87" s="99">
        <f t="shared" si="152"/>
        <v>150937.20475444326</v>
      </c>
      <c r="U87" s="99">
        <f t="shared" si="152"/>
        <v>165495.54983772826</v>
      </c>
      <c r="V87" s="99">
        <f t="shared" si="152"/>
        <v>180276.77547559072</v>
      </c>
      <c r="W87" s="99">
        <f t="shared" si="152"/>
        <v>195284.29385130591</v>
      </c>
      <c r="X87" s="99">
        <f t="shared" si="152"/>
        <v>210521.56938686827</v>
      </c>
      <c r="Y87" s="99">
        <f t="shared" si="152"/>
        <v>225992.1195427386</v>
      </c>
      <c r="Z87" s="99">
        <f t="shared" si="152"/>
        <v>241699.51562983482</v>
      </c>
      <c r="AA87" s="99">
        <f t="shared" si="152"/>
        <v>257647.38363395407</v>
      </c>
      <c r="AB87" s="99">
        <f t="shared" si="152"/>
        <v>259142.31337307399</v>
      </c>
      <c r="AC87" s="99">
        <f t="shared" si="152"/>
        <v>260660.12969493418</v>
      </c>
      <c r="AD87" s="99">
        <f t="shared" si="152"/>
        <v>262201.1829809979</v>
      </c>
      <c r="AE87" s="99">
        <f t="shared" si="152"/>
        <v>263765.82897688315</v>
      </c>
      <c r="AF87" s="99">
        <f t="shared" si="152"/>
        <v>265354.4288744849</v>
      </c>
      <c r="AG87" s="99">
        <f t="shared" si="152"/>
        <v>266967.34939535486</v>
      </c>
      <c r="AH87" s="99">
        <f t="shared" si="152"/>
        <v>268604.96287535748</v>
      </c>
      <c r="AI87" s="99">
        <f t="shared" si="152"/>
        <v>272717.16263057914</v>
      </c>
      <c r="AJ87" s="99">
        <f t="shared" si="152"/>
        <v>0</v>
      </c>
      <c r="AK87" s="99">
        <f t="shared" si="152"/>
        <v>0</v>
      </c>
      <c r="AL87" s="99">
        <f t="shared" si="152"/>
        <v>0</v>
      </c>
      <c r="AM87" s="99">
        <f t="shared" si="152"/>
        <v>0</v>
      </c>
      <c r="AN87" s="99">
        <f t="shared" si="152"/>
        <v>0</v>
      </c>
      <c r="AO87" s="99">
        <f t="shared" si="152"/>
        <v>0</v>
      </c>
      <c r="AP87" s="99">
        <f t="shared" si="152"/>
        <v>0</v>
      </c>
      <c r="AQ87" s="99">
        <f t="shared" si="152"/>
        <v>0</v>
      </c>
      <c r="AR87" s="99">
        <f t="shared" si="152"/>
        <v>0</v>
      </c>
      <c r="AS87" s="99">
        <f t="shared" si="152"/>
        <v>0</v>
      </c>
      <c r="AT87" s="99">
        <f t="shared" si="152"/>
        <v>0</v>
      </c>
      <c r="AU87" s="99">
        <f t="shared" si="152"/>
        <v>0</v>
      </c>
      <c r="AV87" s="99">
        <f t="shared" si="152"/>
        <v>0</v>
      </c>
      <c r="AW87" s="99">
        <f t="shared" si="152"/>
        <v>0</v>
      </c>
      <c r="AX87" s="99">
        <f t="shared" si="152"/>
        <v>0</v>
      </c>
      <c r="AY87" s="99">
        <f t="shared" si="152"/>
        <v>0</v>
      </c>
      <c r="AZ87" s="99">
        <f t="shared" si="152"/>
        <v>0</v>
      </c>
      <c r="BA87" s="99">
        <f t="shared" si="152"/>
        <v>0</v>
      </c>
      <c r="BB87" s="99">
        <f t="shared" si="152"/>
        <v>0</v>
      </c>
      <c r="BC87" s="99">
        <f t="shared" si="152"/>
        <v>0</v>
      </c>
      <c r="BD87" s="99">
        <f t="shared" si="152"/>
        <v>0</v>
      </c>
      <c r="BE87" s="99">
        <f t="shared" si="152"/>
        <v>0</v>
      </c>
      <c r="BF87" s="99">
        <f t="shared" si="152"/>
        <v>0</v>
      </c>
      <c r="BG87" s="99">
        <f t="shared" si="152"/>
        <v>0</v>
      </c>
      <c r="BH87" s="99">
        <f t="shared" si="152"/>
        <v>0</v>
      </c>
      <c r="BI87" s="99">
        <f t="shared" si="152"/>
        <v>0</v>
      </c>
      <c r="BJ87" s="99">
        <f t="shared" si="152"/>
        <v>0</v>
      </c>
      <c r="BK87" s="99">
        <f t="shared" si="152"/>
        <v>0</v>
      </c>
      <c r="BL87" s="99">
        <f t="shared" si="152"/>
        <v>0</v>
      </c>
      <c r="BM87" s="99">
        <f t="shared" si="152"/>
        <v>0</v>
      </c>
      <c r="BN87" s="99">
        <f t="shared" si="152"/>
        <v>0</v>
      </c>
      <c r="BO87" s="99">
        <f t="shared" si="152"/>
        <v>0</v>
      </c>
      <c r="BP87" s="99">
        <f t="shared" si="152"/>
        <v>0</v>
      </c>
      <c r="BQ87" s="99">
        <f t="shared" si="152"/>
        <v>0</v>
      </c>
      <c r="BR87" s="99">
        <f t="shared" si="152"/>
        <v>0</v>
      </c>
      <c r="BS87" s="99">
        <f t="shared" si="152"/>
        <v>0</v>
      </c>
      <c r="BT87" s="99">
        <f t="shared" si="152"/>
        <v>0</v>
      </c>
      <c r="BU87" s="99">
        <f t="shared" si="152"/>
        <v>0</v>
      </c>
      <c r="BV87" s="99">
        <f t="shared" si="152"/>
        <v>0</v>
      </c>
      <c r="BW87" s="99">
        <f t="shared" si="152"/>
        <v>0</v>
      </c>
      <c r="BX87" s="99">
        <f t="shared" si="152"/>
        <v>0</v>
      </c>
      <c r="BY87" s="99">
        <f t="shared" si="152"/>
        <v>0</v>
      </c>
      <c r="BZ87" s="99">
        <f t="shared" si="152"/>
        <v>0</v>
      </c>
      <c r="CA87" s="99">
        <f t="shared" si="152"/>
        <v>0</v>
      </c>
      <c r="CB87" s="99">
        <f t="shared" si="152"/>
        <v>0</v>
      </c>
      <c r="CC87" s="99">
        <f t="shared" si="152"/>
        <v>0</v>
      </c>
      <c r="CD87" s="99">
        <f t="shared" si="152"/>
        <v>0</v>
      </c>
      <c r="CE87" s="99">
        <f t="shared" ref="CE87:CW87" si="153">CE86*$C85</f>
        <v>0</v>
      </c>
      <c r="CF87" s="99">
        <f t="shared" si="153"/>
        <v>0</v>
      </c>
      <c r="CG87" s="99">
        <f t="shared" si="153"/>
        <v>0</v>
      </c>
      <c r="CH87" s="99">
        <f t="shared" si="153"/>
        <v>0</v>
      </c>
      <c r="CI87" s="99">
        <f t="shared" si="153"/>
        <v>0</v>
      </c>
      <c r="CJ87" s="99">
        <f t="shared" si="153"/>
        <v>0</v>
      </c>
      <c r="CK87" s="99">
        <f t="shared" si="153"/>
        <v>0</v>
      </c>
      <c r="CL87" s="99">
        <f t="shared" si="153"/>
        <v>0</v>
      </c>
      <c r="CM87" s="99">
        <f t="shared" si="153"/>
        <v>0</v>
      </c>
      <c r="CN87" s="99">
        <f t="shared" si="153"/>
        <v>0</v>
      </c>
      <c r="CO87" s="99">
        <f t="shared" si="153"/>
        <v>0</v>
      </c>
      <c r="CP87" s="99">
        <f t="shared" si="153"/>
        <v>0</v>
      </c>
      <c r="CQ87" s="99">
        <f t="shared" si="153"/>
        <v>0</v>
      </c>
      <c r="CR87" s="99">
        <f t="shared" si="153"/>
        <v>0</v>
      </c>
      <c r="CS87" s="99">
        <f t="shared" si="153"/>
        <v>0</v>
      </c>
      <c r="CT87" s="99">
        <f t="shared" si="153"/>
        <v>0</v>
      </c>
      <c r="CU87" s="99">
        <f t="shared" si="153"/>
        <v>0</v>
      </c>
      <c r="CV87" s="99">
        <f t="shared" si="153"/>
        <v>0</v>
      </c>
      <c r="CW87" s="99">
        <f t="shared" si="153"/>
        <v>0</v>
      </c>
      <c r="CX87" s="39"/>
      <c r="CY87" s="39"/>
      <c r="CZ87" s="39"/>
      <c r="DA87" s="39"/>
      <c r="DB87" s="39"/>
      <c r="DC87" s="39"/>
      <c r="DD87" s="39"/>
      <c r="DE87" s="39"/>
      <c r="DF87" s="39"/>
      <c r="DG87" s="39"/>
      <c r="DH87" s="39"/>
      <c r="DI87" s="39"/>
      <c r="DJ87" s="39"/>
      <c r="DK87" s="39"/>
      <c r="DL87" s="39"/>
      <c r="DM87" s="39"/>
      <c r="DN87" s="39"/>
      <c r="DO87" s="39"/>
      <c r="DP87" s="39"/>
      <c r="DQ87" s="39"/>
      <c r="DR87" s="39"/>
      <c r="DS87" s="39"/>
      <c r="DT87" s="39"/>
      <c r="DU87" s="39"/>
      <c r="DV87" s="39"/>
      <c r="DW87" s="39"/>
      <c r="DX87" s="39"/>
      <c r="DY87" s="39"/>
      <c r="DZ87" s="39"/>
      <c r="EA87" s="39"/>
      <c r="EB87" s="39"/>
      <c r="EC87" s="39"/>
      <c r="ED87" s="39"/>
      <c r="EE87" s="39"/>
      <c r="EF87" s="39"/>
      <c r="EG87" s="39"/>
      <c r="EH87" s="39"/>
      <c r="EI87" s="39"/>
      <c r="EJ87" s="39"/>
      <c r="EK87" s="39"/>
      <c r="EL87" s="39"/>
      <c r="EM87" s="39"/>
      <c r="EN87" s="39"/>
      <c r="EO87" s="39"/>
      <c r="EP87" s="39"/>
      <c r="EQ87" s="39"/>
      <c r="ER87" s="39"/>
      <c r="ES87" s="39"/>
      <c r="ET87" s="39"/>
      <c r="EU87" s="39"/>
      <c r="EV87" s="39"/>
      <c r="EW87" s="39"/>
      <c r="EX87" s="39"/>
      <c r="EY87" s="39"/>
      <c r="EZ87" s="39"/>
      <c r="FA87" s="39"/>
      <c r="FB87" s="39"/>
      <c r="FC87" s="39"/>
      <c r="FD87" s="39"/>
      <c r="FE87" s="39"/>
      <c r="FF87" s="39"/>
      <c r="FG87" s="39"/>
      <c r="FH87" s="39"/>
      <c r="FI87" s="39"/>
      <c r="FJ87" s="39"/>
      <c r="FK87" s="39"/>
      <c r="FL87" s="39"/>
      <c r="FM87" s="39"/>
      <c r="FN87" s="39"/>
      <c r="FO87" s="39"/>
      <c r="FP87" s="39"/>
      <c r="FQ87" s="39"/>
      <c r="FR87" s="39"/>
      <c r="FS87" s="39"/>
      <c r="FT87" s="39"/>
      <c r="FU87" s="39"/>
      <c r="FV87" s="39"/>
      <c r="FW87" s="39"/>
      <c r="FX87" s="39"/>
      <c r="FY87" s="39"/>
      <c r="FZ87" s="39"/>
      <c r="GA87" s="39"/>
      <c r="GB87" s="39"/>
      <c r="GC87" s="39"/>
      <c r="GD87" s="39"/>
      <c r="GE87" s="39"/>
      <c r="GF87" s="39"/>
      <c r="GG87" s="39"/>
      <c r="GH87" s="39"/>
      <c r="GI87" s="39"/>
      <c r="GJ87" s="39"/>
      <c r="GK87" s="39"/>
      <c r="GL87" s="39"/>
      <c r="GM87" s="39"/>
      <c r="GN87" s="39"/>
      <c r="GO87" s="39"/>
      <c r="GP87" s="39"/>
      <c r="GQ87" s="39"/>
      <c r="GR87" s="39"/>
    </row>
    <row r="88" spans="2:200" hidden="1" outlineLevel="1" x14ac:dyDescent="0.25">
      <c r="B88" s="70" t="s">
        <v>63</v>
      </c>
      <c r="C88" s="122">
        <f>$D$6</f>
        <v>0.8</v>
      </c>
      <c r="D88" s="99">
        <f t="shared" si="151"/>
        <v>8000000</v>
      </c>
      <c r="E88" s="99">
        <f t="shared" si="151"/>
        <v>7200000</v>
      </c>
      <c r="F88" s="99">
        <f t="shared" si="151"/>
        <v>0</v>
      </c>
      <c r="G88" s="99">
        <f t="shared" si="151"/>
        <v>0</v>
      </c>
      <c r="H88" s="99">
        <f t="shared" si="151"/>
        <v>0</v>
      </c>
      <c r="I88" s="99">
        <f t="shared" si="151"/>
        <v>0</v>
      </c>
      <c r="J88" s="99">
        <f t="shared" si="151"/>
        <v>0</v>
      </c>
      <c r="K88" s="99">
        <f t="shared" si="151"/>
        <v>0</v>
      </c>
      <c r="L88" s="99">
        <f t="shared" si="151"/>
        <v>0</v>
      </c>
      <c r="N88" s="52"/>
      <c r="O88" s="62"/>
      <c r="P88" s="5"/>
      <c r="Q88" s="99">
        <f>-MIN(0,Q$38*$C88)</f>
        <v>8000000</v>
      </c>
      <c r="R88" s="99">
        <f t="shared" ref="R88:CC88" si="154">-MIN(0,R$38*$C88)</f>
        <v>800000</v>
      </c>
      <c r="S88" s="99">
        <f t="shared" si="154"/>
        <v>800000</v>
      </c>
      <c r="T88" s="99">
        <f t="shared" si="154"/>
        <v>800000</v>
      </c>
      <c r="U88" s="99">
        <f t="shared" si="154"/>
        <v>800000</v>
      </c>
      <c r="V88" s="99">
        <f t="shared" si="154"/>
        <v>800000</v>
      </c>
      <c r="W88" s="99">
        <f t="shared" si="154"/>
        <v>800000</v>
      </c>
      <c r="X88" s="99">
        <f t="shared" si="154"/>
        <v>800000</v>
      </c>
      <c r="Y88" s="99">
        <f t="shared" si="154"/>
        <v>800000</v>
      </c>
      <c r="Z88" s="99">
        <f t="shared" si="154"/>
        <v>800000</v>
      </c>
      <c r="AA88" s="99">
        <f t="shared" si="154"/>
        <v>0</v>
      </c>
      <c r="AB88" s="99">
        <f t="shared" si="154"/>
        <v>0</v>
      </c>
      <c r="AC88" s="99">
        <f t="shared" si="154"/>
        <v>0</v>
      </c>
      <c r="AD88" s="99">
        <f t="shared" si="154"/>
        <v>0</v>
      </c>
      <c r="AE88" s="99">
        <f t="shared" si="154"/>
        <v>0</v>
      </c>
      <c r="AF88" s="99">
        <f t="shared" si="154"/>
        <v>0</v>
      </c>
      <c r="AG88" s="99">
        <f t="shared" si="154"/>
        <v>0</v>
      </c>
      <c r="AH88" s="99">
        <f t="shared" si="154"/>
        <v>0</v>
      </c>
      <c r="AI88" s="99">
        <f t="shared" si="154"/>
        <v>0</v>
      </c>
      <c r="AJ88" s="99">
        <f t="shared" si="154"/>
        <v>0</v>
      </c>
      <c r="AK88" s="99">
        <f t="shared" si="154"/>
        <v>0</v>
      </c>
      <c r="AL88" s="99">
        <f t="shared" si="154"/>
        <v>0</v>
      </c>
      <c r="AM88" s="99">
        <f t="shared" si="154"/>
        <v>0</v>
      </c>
      <c r="AN88" s="99">
        <f t="shared" si="154"/>
        <v>0</v>
      </c>
      <c r="AO88" s="99">
        <f t="shared" si="154"/>
        <v>0</v>
      </c>
      <c r="AP88" s="99">
        <f t="shared" si="154"/>
        <v>0</v>
      </c>
      <c r="AQ88" s="99">
        <f t="shared" si="154"/>
        <v>0</v>
      </c>
      <c r="AR88" s="99">
        <f t="shared" si="154"/>
        <v>0</v>
      </c>
      <c r="AS88" s="99">
        <f t="shared" si="154"/>
        <v>0</v>
      </c>
      <c r="AT88" s="99">
        <f t="shared" si="154"/>
        <v>0</v>
      </c>
      <c r="AU88" s="99">
        <f t="shared" si="154"/>
        <v>0</v>
      </c>
      <c r="AV88" s="99">
        <f t="shared" si="154"/>
        <v>0</v>
      </c>
      <c r="AW88" s="99">
        <f t="shared" si="154"/>
        <v>0</v>
      </c>
      <c r="AX88" s="99">
        <f t="shared" si="154"/>
        <v>0</v>
      </c>
      <c r="AY88" s="99">
        <f t="shared" si="154"/>
        <v>0</v>
      </c>
      <c r="AZ88" s="99">
        <f t="shared" si="154"/>
        <v>0</v>
      </c>
      <c r="BA88" s="99">
        <f t="shared" si="154"/>
        <v>0</v>
      </c>
      <c r="BB88" s="99">
        <f t="shared" si="154"/>
        <v>0</v>
      </c>
      <c r="BC88" s="99">
        <f t="shared" si="154"/>
        <v>0</v>
      </c>
      <c r="BD88" s="99">
        <f t="shared" si="154"/>
        <v>0</v>
      </c>
      <c r="BE88" s="99">
        <f t="shared" si="154"/>
        <v>0</v>
      </c>
      <c r="BF88" s="99">
        <f t="shared" si="154"/>
        <v>0</v>
      </c>
      <c r="BG88" s="99">
        <f t="shared" si="154"/>
        <v>0</v>
      </c>
      <c r="BH88" s="99">
        <f t="shared" si="154"/>
        <v>0</v>
      </c>
      <c r="BI88" s="99">
        <f t="shared" si="154"/>
        <v>0</v>
      </c>
      <c r="BJ88" s="99">
        <f t="shared" si="154"/>
        <v>0</v>
      </c>
      <c r="BK88" s="99">
        <f t="shared" si="154"/>
        <v>0</v>
      </c>
      <c r="BL88" s="99">
        <f t="shared" si="154"/>
        <v>0</v>
      </c>
      <c r="BM88" s="99">
        <f t="shared" si="154"/>
        <v>0</v>
      </c>
      <c r="BN88" s="99">
        <f t="shared" si="154"/>
        <v>0</v>
      </c>
      <c r="BO88" s="99">
        <f t="shared" si="154"/>
        <v>0</v>
      </c>
      <c r="BP88" s="99">
        <f t="shared" si="154"/>
        <v>0</v>
      </c>
      <c r="BQ88" s="99">
        <f t="shared" si="154"/>
        <v>0</v>
      </c>
      <c r="BR88" s="99">
        <f t="shared" si="154"/>
        <v>0</v>
      </c>
      <c r="BS88" s="99">
        <f t="shared" si="154"/>
        <v>0</v>
      </c>
      <c r="BT88" s="99">
        <f t="shared" si="154"/>
        <v>0</v>
      </c>
      <c r="BU88" s="99">
        <f t="shared" si="154"/>
        <v>0</v>
      </c>
      <c r="BV88" s="99">
        <f t="shared" si="154"/>
        <v>0</v>
      </c>
      <c r="BW88" s="99">
        <f t="shared" si="154"/>
        <v>0</v>
      </c>
      <c r="BX88" s="99">
        <f t="shared" si="154"/>
        <v>0</v>
      </c>
      <c r="BY88" s="99">
        <f t="shared" si="154"/>
        <v>0</v>
      </c>
      <c r="BZ88" s="99">
        <f t="shared" si="154"/>
        <v>0</v>
      </c>
      <c r="CA88" s="99">
        <f t="shared" si="154"/>
        <v>0</v>
      </c>
      <c r="CB88" s="99">
        <f t="shared" si="154"/>
        <v>0</v>
      </c>
      <c r="CC88" s="99">
        <f t="shared" si="154"/>
        <v>0</v>
      </c>
      <c r="CD88" s="99">
        <f t="shared" ref="CD88:CW88" si="155">-MIN(0,CD$38*$C88)</f>
        <v>0</v>
      </c>
      <c r="CE88" s="99">
        <f t="shared" si="155"/>
        <v>0</v>
      </c>
      <c r="CF88" s="99">
        <f t="shared" si="155"/>
        <v>0</v>
      </c>
      <c r="CG88" s="99">
        <f t="shared" si="155"/>
        <v>0</v>
      </c>
      <c r="CH88" s="99">
        <f t="shared" si="155"/>
        <v>0</v>
      </c>
      <c r="CI88" s="99">
        <f t="shared" si="155"/>
        <v>0</v>
      </c>
      <c r="CJ88" s="99">
        <f t="shared" si="155"/>
        <v>0</v>
      </c>
      <c r="CK88" s="99">
        <f t="shared" si="155"/>
        <v>0</v>
      </c>
      <c r="CL88" s="99">
        <f t="shared" si="155"/>
        <v>0</v>
      </c>
      <c r="CM88" s="99">
        <f t="shared" si="155"/>
        <v>0</v>
      </c>
      <c r="CN88" s="99">
        <f t="shared" si="155"/>
        <v>0</v>
      </c>
      <c r="CO88" s="99">
        <f t="shared" si="155"/>
        <v>0</v>
      </c>
      <c r="CP88" s="99">
        <f t="shared" si="155"/>
        <v>0</v>
      </c>
      <c r="CQ88" s="99">
        <f t="shared" si="155"/>
        <v>0</v>
      </c>
      <c r="CR88" s="99">
        <f t="shared" si="155"/>
        <v>0</v>
      </c>
      <c r="CS88" s="99">
        <f t="shared" si="155"/>
        <v>0</v>
      </c>
      <c r="CT88" s="99">
        <f t="shared" si="155"/>
        <v>0</v>
      </c>
      <c r="CU88" s="99">
        <f t="shared" si="155"/>
        <v>0</v>
      </c>
      <c r="CV88" s="99">
        <f t="shared" si="155"/>
        <v>0</v>
      </c>
      <c r="CW88" s="99">
        <f t="shared" si="155"/>
        <v>0</v>
      </c>
      <c r="CX88" s="39"/>
      <c r="CY88" s="39"/>
      <c r="CZ88" s="39"/>
      <c r="DA88" s="39"/>
      <c r="DB88" s="39"/>
      <c r="DC88" s="39"/>
      <c r="DD88" s="39"/>
      <c r="DE88" s="39"/>
      <c r="DF88" s="39"/>
      <c r="DG88" s="39"/>
      <c r="DH88" s="39"/>
      <c r="DI88" s="39"/>
      <c r="DJ88" s="39"/>
      <c r="DK88" s="39"/>
      <c r="DL88" s="39"/>
      <c r="DM88" s="39"/>
      <c r="DN88" s="39"/>
      <c r="DO88" s="39"/>
      <c r="DP88" s="39"/>
      <c r="DQ88" s="39"/>
      <c r="DR88" s="39"/>
      <c r="DS88" s="39"/>
      <c r="DT88" s="39"/>
      <c r="DU88" s="39"/>
      <c r="DV88" s="39"/>
      <c r="DW88" s="39"/>
      <c r="DX88" s="39"/>
      <c r="DY88" s="39"/>
      <c r="DZ88" s="39"/>
      <c r="EA88" s="39"/>
      <c r="EB88" s="39"/>
      <c r="EC88" s="39"/>
      <c r="ED88" s="39"/>
      <c r="EE88" s="39"/>
      <c r="EF88" s="39"/>
      <c r="EG88" s="39"/>
      <c r="EH88" s="39"/>
      <c r="EI88" s="39"/>
      <c r="EJ88" s="39"/>
      <c r="EK88" s="39"/>
      <c r="EL88" s="39"/>
      <c r="EM88" s="39"/>
      <c r="EN88" s="39"/>
      <c r="EO88" s="39"/>
      <c r="EP88" s="39"/>
      <c r="EQ88" s="39"/>
      <c r="ER88" s="39"/>
      <c r="ES88" s="39"/>
      <c r="ET88" s="39"/>
      <c r="EU88" s="39"/>
      <c r="EV88" s="39"/>
      <c r="EW88" s="39"/>
      <c r="EX88" s="39"/>
      <c r="EY88" s="39"/>
      <c r="EZ88" s="39"/>
      <c r="FA88" s="39"/>
      <c r="FB88" s="39"/>
      <c r="FC88" s="39"/>
      <c r="FD88" s="39"/>
      <c r="FE88" s="39"/>
      <c r="FF88" s="39"/>
      <c r="FG88" s="39"/>
      <c r="FH88" s="39"/>
      <c r="FI88" s="39"/>
      <c r="FJ88" s="39"/>
      <c r="FK88" s="39"/>
      <c r="FL88" s="39"/>
      <c r="FM88" s="39"/>
      <c r="FN88" s="39"/>
      <c r="FO88" s="39"/>
      <c r="FP88" s="39"/>
      <c r="FQ88" s="39"/>
      <c r="FR88" s="39"/>
      <c r="FS88" s="39"/>
      <c r="FT88" s="39"/>
      <c r="FU88" s="39"/>
      <c r="FV88" s="39"/>
      <c r="FW88" s="39"/>
      <c r="FX88" s="39"/>
      <c r="FY88" s="39"/>
      <c r="FZ88" s="39"/>
      <c r="GA88" s="39"/>
      <c r="GB88" s="39"/>
      <c r="GC88" s="39"/>
      <c r="GD88" s="39"/>
      <c r="GE88" s="39"/>
      <c r="GF88" s="39"/>
      <c r="GG88" s="39"/>
      <c r="GH88" s="39"/>
      <c r="GI88" s="39"/>
      <c r="GJ88" s="39"/>
      <c r="GK88" s="39"/>
      <c r="GL88" s="39"/>
      <c r="GM88" s="39"/>
      <c r="GN88" s="39"/>
      <c r="GO88" s="39"/>
      <c r="GP88" s="39"/>
      <c r="GQ88" s="39"/>
      <c r="GR88" s="39"/>
    </row>
    <row r="89" spans="2:200" s="89" customFormat="1" hidden="1" outlineLevel="1" x14ac:dyDescent="0.25">
      <c r="B89" s="123" t="s">
        <v>68</v>
      </c>
      <c r="C89" s="129"/>
      <c r="D89" s="99">
        <f t="shared" si="151"/>
        <v>0</v>
      </c>
      <c r="E89" s="99">
        <f t="shared" si="151"/>
        <v>-480000</v>
      </c>
      <c r="F89" s="99">
        <f t="shared" si="151"/>
        <v>-17699207.824305203</v>
      </c>
      <c r="G89" s="99">
        <f t="shared" si="151"/>
        <v>0</v>
      </c>
      <c r="H89" s="99">
        <f t="shared" si="151"/>
        <v>0</v>
      </c>
      <c r="I89" s="99">
        <f t="shared" si="151"/>
        <v>0</v>
      </c>
      <c r="J89" s="99">
        <f t="shared" si="151"/>
        <v>0</v>
      </c>
      <c r="K89" s="99">
        <f t="shared" si="151"/>
        <v>0</v>
      </c>
      <c r="L89" s="99">
        <f t="shared" si="151"/>
        <v>0</v>
      </c>
      <c r="N89" s="52"/>
      <c r="O89" s="62"/>
      <c r="P89" s="5"/>
      <c r="Q89" s="130">
        <f>Q66+Q78</f>
        <v>0</v>
      </c>
      <c r="R89" s="130">
        <f t="shared" ref="R89:CC89" si="156">R66+R78</f>
        <v>0</v>
      </c>
      <c r="S89" s="130">
        <f t="shared" si="156"/>
        <v>0</v>
      </c>
      <c r="T89" s="130">
        <f t="shared" si="156"/>
        <v>0</v>
      </c>
      <c r="U89" s="130">
        <f t="shared" si="156"/>
        <v>0</v>
      </c>
      <c r="V89" s="130">
        <f t="shared" si="156"/>
        <v>0</v>
      </c>
      <c r="W89" s="130">
        <f t="shared" si="156"/>
        <v>0</v>
      </c>
      <c r="X89" s="130">
        <f t="shared" si="156"/>
        <v>0</v>
      </c>
      <c r="Y89" s="130">
        <f t="shared" si="156"/>
        <v>0</v>
      </c>
      <c r="Z89" s="130">
        <f t="shared" si="156"/>
        <v>0</v>
      </c>
      <c r="AA89" s="130">
        <f t="shared" si="156"/>
        <v>-160000</v>
      </c>
      <c r="AB89" s="130">
        <f t="shared" si="156"/>
        <v>-160000</v>
      </c>
      <c r="AC89" s="130">
        <f t="shared" si="156"/>
        <v>-160000</v>
      </c>
      <c r="AD89" s="130">
        <f t="shared" si="156"/>
        <v>-160000</v>
      </c>
      <c r="AE89" s="130">
        <f t="shared" si="156"/>
        <v>-160000</v>
      </c>
      <c r="AF89" s="130">
        <f t="shared" si="156"/>
        <v>-160000</v>
      </c>
      <c r="AG89" s="130">
        <f t="shared" si="156"/>
        <v>-160000</v>
      </c>
      <c r="AH89" s="130">
        <f t="shared" si="156"/>
        <v>0</v>
      </c>
      <c r="AI89" s="130">
        <f t="shared" si="156"/>
        <v>-17059207.824305203</v>
      </c>
      <c r="AJ89" s="130">
        <f t="shared" si="156"/>
        <v>0</v>
      </c>
      <c r="AK89" s="130">
        <f t="shared" si="156"/>
        <v>0</v>
      </c>
      <c r="AL89" s="130">
        <f t="shared" si="156"/>
        <v>0</v>
      </c>
      <c r="AM89" s="130">
        <f t="shared" si="156"/>
        <v>0</v>
      </c>
      <c r="AN89" s="130">
        <f t="shared" si="156"/>
        <v>0</v>
      </c>
      <c r="AO89" s="130">
        <f t="shared" si="156"/>
        <v>0</v>
      </c>
      <c r="AP89" s="130">
        <f t="shared" si="156"/>
        <v>0</v>
      </c>
      <c r="AQ89" s="130">
        <f t="shared" si="156"/>
        <v>0</v>
      </c>
      <c r="AR89" s="130">
        <f t="shared" si="156"/>
        <v>0</v>
      </c>
      <c r="AS89" s="130">
        <f t="shared" si="156"/>
        <v>0</v>
      </c>
      <c r="AT89" s="130">
        <f t="shared" si="156"/>
        <v>0</v>
      </c>
      <c r="AU89" s="130">
        <f t="shared" si="156"/>
        <v>0</v>
      </c>
      <c r="AV89" s="130">
        <f t="shared" si="156"/>
        <v>0</v>
      </c>
      <c r="AW89" s="130">
        <f t="shared" si="156"/>
        <v>0</v>
      </c>
      <c r="AX89" s="130">
        <f t="shared" si="156"/>
        <v>0</v>
      </c>
      <c r="AY89" s="130">
        <f t="shared" si="156"/>
        <v>0</v>
      </c>
      <c r="AZ89" s="130">
        <f t="shared" si="156"/>
        <v>0</v>
      </c>
      <c r="BA89" s="130">
        <f t="shared" si="156"/>
        <v>0</v>
      </c>
      <c r="BB89" s="130">
        <f t="shared" si="156"/>
        <v>0</v>
      </c>
      <c r="BC89" s="130">
        <f t="shared" si="156"/>
        <v>0</v>
      </c>
      <c r="BD89" s="130">
        <f t="shared" si="156"/>
        <v>0</v>
      </c>
      <c r="BE89" s="130">
        <f t="shared" si="156"/>
        <v>0</v>
      </c>
      <c r="BF89" s="130">
        <f t="shared" si="156"/>
        <v>0</v>
      </c>
      <c r="BG89" s="130">
        <f t="shared" si="156"/>
        <v>0</v>
      </c>
      <c r="BH89" s="130">
        <f t="shared" si="156"/>
        <v>0</v>
      </c>
      <c r="BI89" s="130">
        <f t="shared" si="156"/>
        <v>0</v>
      </c>
      <c r="BJ89" s="130">
        <f t="shared" si="156"/>
        <v>0</v>
      </c>
      <c r="BK89" s="130">
        <f t="shared" si="156"/>
        <v>0</v>
      </c>
      <c r="BL89" s="130">
        <f t="shared" si="156"/>
        <v>0</v>
      </c>
      <c r="BM89" s="130">
        <f t="shared" si="156"/>
        <v>0</v>
      </c>
      <c r="BN89" s="130">
        <f t="shared" si="156"/>
        <v>0</v>
      </c>
      <c r="BO89" s="130">
        <f t="shared" si="156"/>
        <v>0</v>
      </c>
      <c r="BP89" s="130">
        <f t="shared" si="156"/>
        <v>0</v>
      </c>
      <c r="BQ89" s="130">
        <f t="shared" si="156"/>
        <v>0</v>
      </c>
      <c r="BR89" s="130">
        <f t="shared" si="156"/>
        <v>0</v>
      </c>
      <c r="BS89" s="130">
        <f t="shared" si="156"/>
        <v>0</v>
      </c>
      <c r="BT89" s="130">
        <f t="shared" si="156"/>
        <v>0</v>
      </c>
      <c r="BU89" s="130">
        <f t="shared" si="156"/>
        <v>0</v>
      </c>
      <c r="BV89" s="130">
        <f t="shared" si="156"/>
        <v>0</v>
      </c>
      <c r="BW89" s="130">
        <f t="shared" si="156"/>
        <v>0</v>
      </c>
      <c r="BX89" s="130">
        <f t="shared" si="156"/>
        <v>0</v>
      </c>
      <c r="BY89" s="130">
        <f t="shared" si="156"/>
        <v>0</v>
      </c>
      <c r="BZ89" s="130">
        <f t="shared" si="156"/>
        <v>0</v>
      </c>
      <c r="CA89" s="130">
        <f t="shared" si="156"/>
        <v>0</v>
      </c>
      <c r="CB89" s="130">
        <f t="shared" si="156"/>
        <v>0</v>
      </c>
      <c r="CC89" s="130">
        <f t="shared" si="156"/>
        <v>0</v>
      </c>
      <c r="CD89" s="130">
        <f t="shared" ref="CD89:CW89" si="157">CD66+CD78</f>
        <v>0</v>
      </c>
      <c r="CE89" s="130">
        <f t="shared" si="157"/>
        <v>0</v>
      </c>
      <c r="CF89" s="130">
        <f t="shared" si="157"/>
        <v>0</v>
      </c>
      <c r="CG89" s="130">
        <f t="shared" si="157"/>
        <v>0</v>
      </c>
      <c r="CH89" s="130">
        <f t="shared" si="157"/>
        <v>0</v>
      </c>
      <c r="CI89" s="130">
        <f t="shared" si="157"/>
        <v>0</v>
      </c>
      <c r="CJ89" s="130">
        <f t="shared" si="157"/>
        <v>0</v>
      </c>
      <c r="CK89" s="130">
        <f t="shared" si="157"/>
        <v>0</v>
      </c>
      <c r="CL89" s="130">
        <f t="shared" si="157"/>
        <v>0</v>
      </c>
      <c r="CM89" s="130">
        <f t="shared" si="157"/>
        <v>0</v>
      </c>
      <c r="CN89" s="130">
        <f t="shared" si="157"/>
        <v>0</v>
      </c>
      <c r="CO89" s="130">
        <f t="shared" si="157"/>
        <v>0</v>
      </c>
      <c r="CP89" s="130">
        <f t="shared" si="157"/>
        <v>0</v>
      </c>
      <c r="CQ89" s="130">
        <f t="shared" si="157"/>
        <v>0</v>
      </c>
      <c r="CR89" s="130">
        <f t="shared" si="157"/>
        <v>0</v>
      </c>
      <c r="CS89" s="130">
        <f t="shared" si="157"/>
        <v>0</v>
      </c>
      <c r="CT89" s="130">
        <f t="shared" si="157"/>
        <v>0</v>
      </c>
      <c r="CU89" s="130">
        <f t="shared" si="157"/>
        <v>0</v>
      </c>
      <c r="CV89" s="130">
        <f t="shared" si="157"/>
        <v>0</v>
      </c>
      <c r="CW89" s="130">
        <f t="shared" si="157"/>
        <v>0</v>
      </c>
      <c r="CX89" s="39"/>
      <c r="CY89" s="39"/>
      <c r="CZ89" s="39"/>
      <c r="DA89" s="39"/>
      <c r="DB89" s="39"/>
      <c r="DC89" s="39"/>
      <c r="DD89" s="39"/>
      <c r="DE89" s="39"/>
      <c r="DF89" s="39"/>
      <c r="DG89" s="39"/>
      <c r="DH89" s="39"/>
      <c r="DI89" s="39"/>
      <c r="DJ89" s="39"/>
      <c r="DK89" s="39"/>
      <c r="DL89" s="39"/>
      <c r="DM89" s="39"/>
      <c r="DN89" s="39"/>
      <c r="DO89" s="39"/>
      <c r="DP89" s="39"/>
      <c r="DQ89" s="39"/>
      <c r="DR89" s="39"/>
      <c r="DS89" s="39"/>
      <c r="DT89" s="39"/>
      <c r="DU89" s="39"/>
      <c r="DV89" s="39"/>
      <c r="DW89" s="39"/>
      <c r="DX89" s="39"/>
      <c r="DY89" s="39"/>
      <c r="DZ89" s="39"/>
      <c r="EA89" s="39"/>
      <c r="EB89" s="39"/>
      <c r="EC89" s="39"/>
      <c r="ED89" s="39"/>
      <c r="EE89" s="39"/>
      <c r="EF89" s="39"/>
      <c r="EG89" s="39"/>
      <c r="EH89" s="39"/>
      <c r="EI89" s="39"/>
      <c r="EJ89" s="39"/>
      <c r="EK89" s="39"/>
      <c r="EL89" s="39"/>
      <c r="EM89" s="39"/>
      <c r="EN89" s="39"/>
      <c r="EO89" s="39"/>
      <c r="EP89" s="39"/>
      <c r="EQ89" s="39"/>
      <c r="ER89" s="39"/>
      <c r="ES89" s="39"/>
      <c r="ET89" s="39"/>
      <c r="EU89" s="39"/>
      <c r="EV89" s="39"/>
      <c r="EW89" s="39"/>
      <c r="EX89" s="39"/>
      <c r="EY89" s="39"/>
      <c r="EZ89" s="39"/>
      <c r="FA89" s="39"/>
      <c r="FB89" s="39"/>
      <c r="FC89" s="39"/>
      <c r="FD89" s="39"/>
      <c r="FE89" s="39"/>
      <c r="FF89" s="39"/>
      <c r="FG89" s="39"/>
      <c r="FH89" s="39"/>
      <c r="FI89" s="39"/>
      <c r="FJ89" s="39"/>
      <c r="FK89" s="39"/>
      <c r="FL89" s="39"/>
      <c r="FM89" s="39"/>
      <c r="FN89" s="39"/>
      <c r="FO89" s="39"/>
      <c r="FP89" s="39"/>
      <c r="FQ89" s="39"/>
      <c r="FR89" s="39"/>
      <c r="FS89" s="39"/>
      <c r="FT89" s="39"/>
      <c r="FU89" s="39"/>
      <c r="FV89" s="39"/>
      <c r="FW89" s="39"/>
      <c r="FX89" s="39"/>
      <c r="FY89" s="39"/>
      <c r="FZ89" s="39"/>
      <c r="GA89" s="39"/>
      <c r="GB89" s="39"/>
      <c r="GC89" s="39"/>
      <c r="GD89" s="39"/>
      <c r="GE89" s="39"/>
      <c r="GF89" s="39"/>
      <c r="GG89" s="39"/>
      <c r="GH89" s="39"/>
      <c r="GI89" s="39"/>
      <c r="GJ89" s="39"/>
      <c r="GK89" s="39"/>
      <c r="GL89" s="39"/>
      <c r="GM89" s="39"/>
      <c r="GN89" s="39"/>
      <c r="GO89" s="39"/>
      <c r="GP89" s="39"/>
      <c r="GQ89" s="39"/>
      <c r="GR89" s="39"/>
    </row>
    <row r="90" spans="2:200" hidden="1" outlineLevel="1" x14ac:dyDescent="0.25">
      <c r="B90" s="70" t="s">
        <v>71</v>
      </c>
      <c r="C90" s="108"/>
      <c r="D90" s="99">
        <f t="shared" si="151"/>
        <v>0</v>
      </c>
      <c r="E90" s="99">
        <f t="shared" si="151"/>
        <v>0</v>
      </c>
      <c r="F90" s="99">
        <f t="shared" si="151"/>
        <v>-1027134.0901002735</v>
      </c>
      <c r="G90" s="99">
        <f t="shared" si="151"/>
        <v>0</v>
      </c>
      <c r="H90" s="99">
        <f t="shared" si="151"/>
        <v>0</v>
      </c>
      <c r="I90" s="99">
        <f t="shared" si="151"/>
        <v>0</v>
      </c>
      <c r="J90" s="99">
        <f t="shared" si="151"/>
        <v>0</v>
      </c>
      <c r="K90" s="99">
        <f t="shared" si="151"/>
        <v>0</v>
      </c>
      <c r="L90" s="99">
        <f t="shared" si="151"/>
        <v>0</v>
      </c>
      <c r="N90" s="52"/>
      <c r="O90" s="62"/>
      <c r="P90" s="5"/>
      <c r="Q90" s="99">
        <f t="shared" ref="Q90:CB90" si="158">-MIN(Q86+Q87+Q88+Q89,Q$83*$F$12)</f>
        <v>0</v>
      </c>
      <c r="R90" s="99">
        <f t="shared" si="158"/>
        <v>0</v>
      </c>
      <c r="S90" s="99">
        <f t="shared" si="158"/>
        <v>0</v>
      </c>
      <c r="T90" s="99">
        <f t="shared" si="158"/>
        <v>0</v>
      </c>
      <c r="U90" s="99">
        <f t="shared" si="158"/>
        <v>0</v>
      </c>
      <c r="V90" s="99">
        <f t="shared" si="158"/>
        <v>0</v>
      </c>
      <c r="W90" s="99">
        <f t="shared" si="158"/>
        <v>0</v>
      </c>
      <c r="X90" s="99">
        <f t="shared" si="158"/>
        <v>0</v>
      </c>
      <c r="Y90" s="99">
        <f t="shared" si="158"/>
        <v>0</v>
      </c>
      <c r="Z90" s="99">
        <f t="shared" si="158"/>
        <v>0</v>
      </c>
      <c r="AA90" s="99">
        <f t="shared" si="158"/>
        <v>0</v>
      </c>
      <c r="AB90" s="99">
        <f t="shared" si="158"/>
        <v>0</v>
      </c>
      <c r="AC90" s="99">
        <f t="shared" si="158"/>
        <v>0</v>
      </c>
      <c r="AD90" s="99">
        <f t="shared" si="158"/>
        <v>0</v>
      </c>
      <c r="AE90" s="99">
        <f t="shared" si="158"/>
        <v>0</v>
      </c>
      <c r="AF90" s="99">
        <f t="shared" si="158"/>
        <v>0</v>
      </c>
      <c r="AG90" s="99">
        <f t="shared" si="158"/>
        <v>0</v>
      </c>
      <c r="AH90" s="99">
        <f t="shared" si="158"/>
        <v>0</v>
      </c>
      <c r="AI90" s="99">
        <f t="shared" si="158"/>
        <v>-1027134.0901002735</v>
      </c>
      <c r="AJ90" s="99">
        <f t="shared" si="158"/>
        <v>0</v>
      </c>
      <c r="AK90" s="99">
        <f t="shared" si="158"/>
        <v>0</v>
      </c>
      <c r="AL90" s="99">
        <f t="shared" si="158"/>
        <v>0</v>
      </c>
      <c r="AM90" s="99">
        <f t="shared" si="158"/>
        <v>0</v>
      </c>
      <c r="AN90" s="99">
        <f t="shared" si="158"/>
        <v>0</v>
      </c>
      <c r="AO90" s="99">
        <f t="shared" si="158"/>
        <v>0</v>
      </c>
      <c r="AP90" s="99">
        <f t="shared" si="158"/>
        <v>0</v>
      </c>
      <c r="AQ90" s="99">
        <f t="shared" si="158"/>
        <v>0</v>
      </c>
      <c r="AR90" s="99">
        <f t="shared" si="158"/>
        <v>0</v>
      </c>
      <c r="AS90" s="99">
        <f t="shared" si="158"/>
        <v>0</v>
      </c>
      <c r="AT90" s="99">
        <f t="shared" si="158"/>
        <v>0</v>
      </c>
      <c r="AU90" s="99">
        <f t="shared" si="158"/>
        <v>0</v>
      </c>
      <c r="AV90" s="99">
        <f t="shared" si="158"/>
        <v>0</v>
      </c>
      <c r="AW90" s="99">
        <f t="shared" si="158"/>
        <v>0</v>
      </c>
      <c r="AX90" s="99">
        <f t="shared" si="158"/>
        <v>0</v>
      </c>
      <c r="AY90" s="99">
        <f t="shared" si="158"/>
        <v>0</v>
      </c>
      <c r="AZ90" s="99">
        <f t="shared" si="158"/>
        <v>0</v>
      </c>
      <c r="BA90" s="99">
        <f t="shared" si="158"/>
        <v>0</v>
      </c>
      <c r="BB90" s="99">
        <f t="shared" si="158"/>
        <v>0</v>
      </c>
      <c r="BC90" s="99">
        <f t="shared" si="158"/>
        <v>0</v>
      </c>
      <c r="BD90" s="99">
        <f t="shared" si="158"/>
        <v>0</v>
      </c>
      <c r="BE90" s="99">
        <f t="shared" si="158"/>
        <v>0</v>
      </c>
      <c r="BF90" s="99">
        <f t="shared" si="158"/>
        <v>0</v>
      </c>
      <c r="BG90" s="99">
        <f t="shared" si="158"/>
        <v>0</v>
      </c>
      <c r="BH90" s="99">
        <f t="shared" si="158"/>
        <v>0</v>
      </c>
      <c r="BI90" s="99">
        <f t="shared" si="158"/>
        <v>0</v>
      </c>
      <c r="BJ90" s="99">
        <f t="shared" si="158"/>
        <v>0</v>
      </c>
      <c r="BK90" s="99">
        <f t="shared" si="158"/>
        <v>0</v>
      </c>
      <c r="BL90" s="99">
        <f t="shared" si="158"/>
        <v>0</v>
      </c>
      <c r="BM90" s="99">
        <f t="shared" si="158"/>
        <v>0</v>
      </c>
      <c r="BN90" s="99">
        <f t="shared" si="158"/>
        <v>0</v>
      </c>
      <c r="BO90" s="99">
        <f t="shared" si="158"/>
        <v>0</v>
      </c>
      <c r="BP90" s="99">
        <f t="shared" si="158"/>
        <v>0</v>
      </c>
      <c r="BQ90" s="99">
        <f t="shared" si="158"/>
        <v>0</v>
      </c>
      <c r="BR90" s="99">
        <f t="shared" si="158"/>
        <v>0</v>
      </c>
      <c r="BS90" s="99">
        <f t="shared" si="158"/>
        <v>0</v>
      </c>
      <c r="BT90" s="99">
        <f t="shared" si="158"/>
        <v>0</v>
      </c>
      <c r="BU90" s="99">
        <f t="shared" si="158"/>
        <v>0</v>
      </c>
      <c r="BV90" s="99">
        <f t="shared" si="158"/>
        <v>0</v>
      </c>
      <c r="BW90" s="99">
        <f t="shared" si="158"/>
        <v>0</v>
      </c>
      <c r="BX90" s="99">
        <f t="shared" si="158"/>
        <v>0</v>
      </c>
      <c r="BY90" s="99">
        <f t="shared" si="158"/>
        <v>0</v>
      </c>
      <c r="BZ90" s="99">
        <f t="shared" si="158"/>
        <v>0</v>
      </c>
      <c r="CA90" s="99">
        <f t="shared" si="158"/>
        <v>0</v>
      </c>
      <c r="CB90" s="99">
        <f t="shared" si="158"/>
        <v>0</v>
      </c>
      <c r="CC90" s="99">
        <f t="shared" ref="CC90:CW90" si="159">-MIN(CC86+CC87+CC88+CC89,CC$83*$F$12)</f>
        <v>0</v>
      </c>
      <c r="CD90" s="99">
        <f t="shared" si="159"/>
        <v>0</v>
      </c>
      <c r="CE90" s="99">
        <f t="shared" si="159"/>
        <v>0</v>
      </c>
      <c r="CF90" s="99">
        <f t="shared" si="159"/>
        <v>0</v>
      </c>
      <c r="CG90" s="99">
        <f t="shared" si="159"/>
        <v>0</v>
      </c>
      <c r="CH90" s="99">
        <f t="shared" si="159"/>
        <v>0</v>
      </c>
      <c r="CI90" s="99">
        <f t="shared" si="159"/>
        <v>0</v>
      </c>
      <c r="CJ90" s="99">
        <f t="shared" si="159"/>
        <v>0</v>
      </c>
      <c r="CK90" s="99">
        <f t="shared" si="159"/>
        <v>0</v>
      </c>
      <c r="CL90" s="99">
        <f t="shared" si="159"/>
        <v>0</v>
      </c>
      <c r="CM90" s="99">
        <f t="shared" si="159"/>
        <v>0</v>
      </c>
      <c r="CN90" s="99">
        <f t="shared" si="159"/>
        <v>0</v>
      </c>
      <c r="CO90" s="99">
        <f t="shared" si="159"/>
        <v>0</v>
      </c>
      <c r="CP90" s="99">
        <f t="shared" si="159"/>
        <v>0</v>
      </c>
      <c r="CQ90" s="99">
        <f t="shared" si="159"/>
        <v>0</v>
      </c>
      <c r="CR90" s="99">
        <f t="shared" si="159"/>
        <v>0</v>
      </c>
      <c r="CS90" s="99">
        <f t="shared" si="159"/>
        <v>0</v>
      </c>
      <c r="CT90" s="99">
        <f t="shared" si="159"/>
        <v>0</v>
      </c>
      <c r="CU90" s="99">
        <f t="shared" si="159"/>
        <v>0</v>
      </c>
      <c r="CV90" s="99">
        <f t="shared" si="159"/>
        <v>0</v>
      </c>
      <c r="CW90" s="99">
        <f t="shared" si="159"/>
        <v>0</v>
      </c>
      <c r="CX90" s="39"/>
      <c r="CY90" s="39"/>
      <c r="CZ90" s="39"/>
      <c r="DA90" s="39"/>
      <c r="DB90" s="39"/>
      <c r="DC90" s="39"/>
      <c r="DD90" s="39"/>
      <c r="DE90" s="39"/>
      <c r="DF90" s="39"/>
      <c r="DG90" s="39"/>
      <c r="DH90" s="39"/>
      <c r="DI90" s="39"/>
      <c r="DJ90" s="39"/>
      <c r="DK90" s="39"/>
      <c r="DL90" s="39"/>
      <c r="DM90" s="39"/>
      <c r="DN90" s="39"/>
      <c r="DO90" s="39"/>
      <c r="DP90" s="39"/>
      <c r="DQ90" s="39"/>
      <c r="DR90" s="39"/>
      <c r="DS90" s="39"/>
      <c r="DT90" s="39"/>
      <c r="DU90" s="39"/>
      <c r="DV90" s="39"/>
      <c r="DW90" s="39"/>
      <c r="DX90" s="39"/>
      <c r="DY90" s="39"/>
      <c r="DZ90" s="39"/>
      <c r="EA90" s="39"/>
      <c r="EB90" s="39"/>
      <c r="EC90" s="39"/>
      <c r="ED90" s="39"/>
      <c r="EE90" s="39"/>
      <c r="EF90" s="39"/>
      <c r="EG90" s="39"/>
      <c r="EH90" s="39"/>
      <c r="EI90" s="39"/>
      <c r="EJ90" s="39"/>
      <c r="EK90" s="39"/>
      <c r="EL90" s="39"/>
      <c r="EM90" s="39"/>
      <c r="EN90" s="39"/>
      <c r="EO90" s="39"/>
      <c r="EP90" s="39"/>
      <c r="EQ90" s="39"/>
      <c r="ER90" s="39"/>
      <c r="ES90" s="39"/>
      <c r="ET90" s="39"/>
      <c r="EU90" s="39"/>
      <c r="EV90" s="39"/>
      <c r="EW90" s="39"/>
      <c r="EX90" s="39"/>
      <c r="EY90" s="39"/>
      <c r="EZ90" s="39"/>
      <c r="FA90" s="39"/>
      <c r="FB90" s="39"/>
      <c r="FC90" s="39"/>
      <c r="FD90" s="39"/>
      <c r="FE90" s="39"/>
      <c r="FF90" s="39"/>
      <c r="FG90" s="39"/>
      <c r="FH90" s="39"/>
      <c r="FI90" s="39"/>
      <c r="FJ90" s="39"/>
      <c r="FK90" s="39"/>
      <c r="FL90" s="39"/>
      <c r="FM90" s="39"/>
      <c r="FN90" s="39"/>
      <c r="FO90" s="39"/>
      <c r="FP90" s="39"/>
      <c r="FQ90" s="39"/>
      <c r="FR90" s="39"/>
      <c r="FS90" s="39"/>
      <c r="FT90" s="39"/>
      <c r="FU90" s="39"/>
      <c r="FV90" s="39"/>
      <c r="FW90" s="39"/>
      <c r="FX90" s="39"/>
      <c r="FY90" s="39"/>
      <c r="FZ90" s="39"/>
      <c r="GA90" s="39"/>
      <c r="GB90" s="39"/>
      <c r="GC90" s="39"/>
      <c r="GD90" s="39"/>
      <c r="GE90" s="39"/>
      <c r="GF90" s="39"/>
      <c r="GG90" s="39"/>
      <c r="GH90" s="39"/>
      <c r="GI90" s="39"/>
      <c r="GJ90" s="39"/>
      <c r="GK90" s="39"/>
      <c r="GL90" s="39"/>
      <c r="GM90" s="39"/>
      <c r="GN90" s="39"/>
      <c r="GO90" s="39"/>
      <c r="GP90" s="39"/>
      <c r="GQ90" s="39"/>
      <c r="GR90" s="39"/>
    </row>
    <row r="91" spans="2:200" s="89" customFormat="1" hidden="1" outlineLevel="1" x14ac:dyDescent="0.25">
      <c r="B91" s="123" t="s">
        <v>40</v>
      </c>
      <c r="D91" s="99">
        <f>SUM(D86:D90)</f>
        <v>8000000</v>
      </c>
      <c r="E91" s="99">
        <f t="shared" ref="E91:L91" si="160">SUM(E86:E90)</f>
        <v>17126730.998671815</v>
      </c>
      <c r="F91" s="99">
        <f t="shared" si="160"/>
        <v>-3.7252902984619141E-9</v>
      </c>
      <c r="G91" s="99">
        <f t="shared" si="160"/>
        <v>-3.7252902984619141E-9</v>
      </c>
      <c r="H91" s="99">
        <f t="shared" si="160"/>
        <v>-3.7252902984619141E-9</v>
      </c>
      <c r="I91" s="99">
        <f t="shared" si="160"/>
        <v>-3.7252902984619141E-9</v>
      </c>
      <c r="J91" s="99">
        <f t="shared" si="160"/>
        <v>-3.7252902984619141E-9</v>
      </c>
      <c r="K91" s="99">
        <f t="shared" si="160"/>
        <v>-3.7252902984619141E-9</v>
      </c>
      <c r="L91" s="99">
        <f t="shared" si="160"/>
        <v>-3.7252902984619141E-9</v>
      </c>
      <c r="P91" s="5"/>
      <c r="Q91" s="60">
        <f>SUM(Q86:Q90)</f>
        <v>8000000</v>
      </c>
      <c r="R91" s="60">
        <f t="shared" ref="R91:CC91" si="161">SUM(R86:R90)</f>
        <v>8922475.7639978491</v>
      </c>
      <c r="S91" s="60">
        <f t="shared" si="161"/>
        <v>9859074.1434913408</v>
      </c>
      <c r="T91" s="60">
        <f t="shared" si="161"/>
        <v>10810011.348245785</v>
      </c>
      <c r="U91" s="60">
        <f t="shared" si="161"/>
        <v>11775506.898083514</v>
      </c>
      <c r="V91" s="60">
        <f t="shared" si="161"/>
        <v>12755783.673559105</v>
      </c>
      <c r="W91" s="60">
        <f t="shared" si="161"/>
        <v>13751067.967410412</v>
      </c>
      <c r="X91" s="60">
        <f t="shared" si="161"/>
        <v>14761589.536797279</v>
      </c>
      <c r="Y91" s="60">
        <f t="shared" si="161"/>
        <v>15787581.656340018</v>
      </c>
      <c r="Z91" s="60">
        <f t="shared" si="161"/>
        <v>16829281.171969853</v>
      </c>
      <c r="AA91" s="60">
        <f t="shared" si="161"/>
        <v>16926928.555603806</v>
      </c>
      <c r="AB91" s="60">
        <f t="shared" si="161"/>
        <v>17026070.86897688</v>
      </c>
      <c r="AC91" s="60">
        <f t="shared" si="161"/>
        <v>17126730.998671815</v>
      </c>
      <c r="AD91" s="60">
        <f t="shared" si="161"/>
        <v>17228932.181652814</v>
      </c>
      <c r="AE91" s="60">
        <f t="shared" si="161"/>
        <v>17332698.010629699</v>
      </c>
      <c r="AF91" s="60">
        <f t="shared" si="161"/>
        <v>17438052.439504184</v>
      </c>
      <c r="AG91" s="60">
        <f t="shared" si="161"/>
        <v>17545019.788899537</v>
      </c>
      <c r="AH91" s="60">
        <f t="shared" si="161"/>
        <v>17813624.751774896</v>
      </c>
      <c r="AI91" s="60">
        <f t="shared" si="161"/>
        <v>0</v>
      </c>
      <c r="AJ91" s="60">
        <f t="shared" si="161"/>
        <v>0</v>
      </c>
      <c r="AK91" s="60">
        <f t="shared" si="161"/>
        <v>0</v>
      </c>
      <c r="AL91" s="60">
        <f t="shared" si="161"/>
        <v>0</v>
      </c>
      <c r="AM91" s="60">
        <f t="shared" si="161"/>
        <v>0</v>
      </c>
      <c r="AN91" s="60">
        <f t="shared" si="161"/>
        <v>0</v>
      </c>
      <c r="AO91" s="60">
        <f t="shared" si="161"/>
        <v>0</v>
      </c>
      <c r="AP91" s="60">
        <f t="shared" si="161"/>
        <v>0</v>
      </c>
      <c r="AQ91" s="60">
        <f t="shared" si="161"/>
        <v>0</v>
      </c>
      <c r="AR91" s="60">
        <f t="shared" si="161"/>
        <v>0</v>
      </c>
      <c r="AS91" s="60">
        <f t="shared" si="161"/>
        <v>0</v>
      </c>
      <c r="AT91" s="60">
        <f t="shared" si="161"/>
        <v>0</v>
      </c>
      <c r="AU91" s="60">
        <f t="shared" si="161"/>
        <v>0</v>
      </c>
      <c r="AV91" s="60">
        <f t="shared" si="161"/>
        <v>0</v>
      </c>
      <c r="AW91" s="60">
        <f t="shared" si="161"/>
        <v>0</v>
      </c>
      <c r="AX91" s="60">
        <f t="shared" si="161"/>
        <v>0</v>
      </c>
      <c r="AY91" s="60">
        <f t="shared" si="161"/>
        <v>0</v>
      </c>
      <c r="AZ91" s="60">
        <f t="shared" si="161"/>
        <v>0</v>
      </c>
      <c r="BA91" s="60">
        <f t="shared" si="161"/>
        <v>0</v>
      </c>
      <c r="BB91" s="60">
        <f t="shared" si="161"/>
        <v>0</v>
      </c>
      <c r="BC91" s="60">
        <f t="shared" si="161"/>
        <v>0</v>
      </c>
      <c r="BD91" s="60">
        <f t="shared" si="161"/>
        <v>0</v>
      </c>
      <c r="BE91" s="60">
        <f t="shared" si="161"/>
        <v>0</v>
      </c>
      <c r="BF91" s="60">
        <f t="shared" si="161"/>
        <v>0</v>
      </c>
      <c r="BG91" s="60">
        <f t="shared" si="161"/>
        <v>0</v>
      </c>
      <c r="BH91" s="60">
        <f t="shared" si="161"/>
        <v>0</v>
      </c>
      <c r="BI91" s="60">
        <f t="shared" si="161"/>
        <v>0</v>
      </c>
      <c r="BJ91" s="60">
        <f t="shared" si="161"/>
        <v>0</v>
      </c>
      <c r="BK91" s="60">
        <f t="shared" si="161"/>
        <v>0</v>
      </c>
      <c r="BL91" s="60">
        <f t="shared" si="161"/>
        <v>0</v>
      </c>
      <c r="BM91" s="60">
        <f t="shared" si="161"/>
        <v>0</v>
      </c>
      <c r="BN91" s="60">
        <f t="shared" si="161"/>
        <v>0</v>
      </c>
      <c r="BO91" s="60">
        <f t="shared" si="161"/>
        <v>0</v>
      </c>
      <c r="BP91" s="60">
        <f t="shared" si="161"/>
        <v>0</v>
      </c>
      <c r="BQ91" s="60">
        <f t="shared" si="161"/>
        <v>0</v>
      </c>
      <c r="BR91" s="60">
        <f t="shared" si="161"/>
        <v>0</v>
      </c>
      <c r="BS91" s="60">
        <f t="shared" si="161"/>
        <v>0</v>
      </c>
      <c r="BT91" s="60">
        <f t="shared" si="161"/>
        <v>0</v>
      </c>
      <c r="BU91" s="60">
        <f t="shared" si="161"/>
        <v>0</v>
      </c>
      <c r="BV91" s="60">
        <f t="shared" si="161"/>
        <v>0</v>
      </c>
      <c r="BW91" s="60">
        <f t="shared" si="161"/>
        <v>0</v>
      </c>
      <c r="BX91" s="60">
        <f t="shared" si="161"/>
        <v>0</v>
      </c>
      <c r="BY91" s="60">
        <f t="shared" si="161"/>
        <v>0</v>
      </c>
      <c r="BZ91" s="60">
        <f t="shared" si="161"/>
        <v>0</v>
      </c>
      <c r="CA91" s="60">
        <f t="shared" si="161"/>
        <v>0</v>
      </c>
      <c r="CB91" s="60">
        <f t="shared" si="161"/>
        <v>0</v>
      </c>
      <c r="CC91" s="60">
        <f t="shared" si="161"/>
        <v>0</v>
      </c>
      <c r="CD91" s="60">
        <f t="shared" ref="CD91:CW91" si="162">SUM(CD86:CD90)</f>
        <v>0</v>
      </c>
      <c r="CE91" s="60">
        <f t="shared" si="162"/>
        <v>0</v>
      </c>
      <c r="CF91" s="60">
        <f t="shared" si="162"/>
        <v>0</v>
      </c>
      <c r="CG91" s="60">
        <f t="shared" si="162"/>
        <v>0</v>
      </c>
      <c r="CH91" s="60">
        <f t="shared" si="162"/>
        <v>0</v>
      </c>
      <c r="CI91" s="60">
        <f t="shared" si="162"/>
        <v>0</v>
      </c>
      <c r="CJ91" s="60">
        <f t="shared" si="162"/>
        <v>0</v>
      </c>
      <c r="CK91" s="60">
        <f t="shared" si="162"/>
        <v>0</v>
      </c>
      <c r="CL91" s="60">
        <f t="shared" si="162"/>
        <v>0</v>
      </c>
      <c r="CM91" s="60">
        <f t="shared" si="162"/>
        <v>0</v>
      </c>
      <c r="CN91" s="60">
        <f t="shared" si="162"/>
        <v>0</v>
      </c>
      <c r="CO91" s="60">
        <f t="shared" si="162"/>
        <v>0</v>
      </c>
      <c r="CP91" s="60">
        <f t="shared" si="162"/>
        <v>0</v>
      </c>
      <c r="CQ91" s="60">
        <f t="shared" si="162"/>
        <v>0</v>
      </c>
      <c r="CR91" s="60">
        <f t="shared" si="162"/>
        <v>0</v>
      </c>
      <c r="CS91" s="60">
        <f t="shared" si="162"/>
        <v>0</v>
      </c>
      <c r="CT91" s="60">
        <f t="shared" si="162"/>
        <v>0</v>
      </c>
      <c r="CU91" s="60">
        <f t="shared" si="162"/>
        <v>0</v>
      </c>
      <c r="CV91" s="60">
        <f t="shared" si="162"/>
        <v>0</v>
      </c>
      <c r="CW91" s="60">
        <f t="shared" si="162"/>
        <v>0</v>
      </c>
    </row>
    <row r="92" spans="2:200" ht="6" hidden="1" customHeight="1" outlineLevel="1" x14ac:dyDescent="0.25">
      <c r="P92" s="5"/>
      <c r="Q92" s="124">
        <f>-Q88-Q89-Q90</f>
        <v>-8000000</v>
      </c>
      <c r="R92" s="124">
        <f t="shared" ref="R92:CC92" si="163">-R88-R89-R90</f>
        <v>-800000</v>
      </c>
      <c r="S92" s="124">
        <f t="shared" si="163"/>
        <v>-800000</v>
      </c>
      <c r="T92" s="124">
        <f t="shared" si="163"/>
        <v>-800000</v>
      </c>
      <c r="U92" s="124">
        <f t="shared" si="163"/>
        <v>-800000</v>
      </c>
      <c r="V92" s="124">
        <f t="shared" si="163"/>
        <v>-800000</v>
      </c>
      <c r="W92" s="124">
        <f t="shared" si="163"/>
        <v>-800000</v>
      </c>
      <c r="X92" s="124">
        <f t="shared" si="163"/>
        <v>-800000</v>
      </c>
      <c r="Y92" s="124">
        <f t="shared" si="163"/>
        <v>-800000</v>
      </c>
      <c r="Z92" s="124">
        <f t="shared" si="163"/>
        <v>-800000</v>
      </c>
      <c r="AA92" s="124">
        <f t="shared" si="163"/>
        <v>160000</v>
      </c>
      <c r="AB92" s="124">
        <f t="shared" si="163"/>
        <v>160000</v>
      </c>
      <c r="AC92" s="124">
        <f t="shared" si="163"/>
        <v>160000</v>
      </c>
      <c r="AD92" s="124">
        <f t="shared" si="163"/>
        <v>160000</v>
      </c>
      <c r="AE92" s="124">
        <f t="shared" si="163"/>
        <v>160000</v>
      </c>
      <c r="AF92" s="124">
        <f t="shared" si="163"/>
        <v>160000</v>
      </c>
      <c r="AG92" s="124">
        <f t="shared" si="163"/>
        <v>160000</v>
      </c>
      <c r="AH92" s="124">
        <f t="shared" si="163"/>
        <v>0</v>
      </c>
      <c r="AI92" s="124">
        <f t="shared" si="163"/>
        <v>18086341.914405476</v>
      </c>
      <c r="AJ92" s="124">
        <f t="shared" si="163"/>
        <v>0</v>
      </c>
      <c r="AK92" s="124">
        <f t="shared" si="163"/>
        <v>0</v>
      </c>
      <c r="AL92" s="124">
        <f t="shared" si="163"/>
        <v>0</v>
      </c>
      <c r="AM92" s="124">
        <f t="shared" si="163"/>
        <v>0</v>
      </c>
      <c r="AN92" s="124">
        <f t="shared" si="163"/>
        <v>0</v>
      </c>
      <c r="AO92" s="124">
        <f t="shared" si="163"/>
        <v>0</v>
      </c>
      <c r="AP92" s="124">
        <f t="shared" si="163"/>
        <v>0</v>
      </c>
      <c r="AQ92" s="124">
        <f t="shared" si="163"/>
        <v>0</v>
      </c>
      <c r="AR92" s="124">
        <f t="shared" si="163"/>
        <v>0</v>
      </c>
      <c r="AS92" s="124">
        <f t="shared" si="163"/>
        <v>0</v>
      </c>
      <c r="AT92" s="124">
        <f t="shared" si="163"/>
        <v>0</v>
      </c>
      <c r="AU92" s="124">
        <f t="shared" si="163"/>
        <v>0</v>
      </c>
      <c r="AV92" s="124">
        <f t="shared" si="163"/>
        <v>0</v>
      </c>
      <c r="AW92" s="124">
        <f t="shared" si="163"/>
        <v>0</v>
      </c>
      <c r="AX92" s="124">
        <f t="shared" si="163"/>
        <v>0</v>
      </c>
      <c r="AY92" s="124">
        <f t="shared" si="163"/>
        <v>0</v>
      </c>
      <c r="AZ92" s="124">
        <f t="shared" si="163"/>
        <v>0</v>
      </c>
      <c r="BA92" s="124">
        <f t="shared" si="163"/>
        <v>0</v>
      </c>
      <c r="BB92" s="124">
        <f t="shared" si="163"/>
        <v>0</v>
      </c>
      <c r="BC92" s="124">
        <f t="shared" si="163"/>
        <v>0</v>
      </c>
      <c r="BD92" s="124">
        <f t="shared" si="163"/>
        <v>0</v>
      </c>
      <c r="BE92" s="124">
        <f t="shared" si="163"/>
        <v>0</v>
      </c>
      <c r="BF92" s="124">
        <f t="shared" si="163"/>
        <v>0</v>
      </c>
      <c r="BG92" s="124">
        <f t="shared" si="163"/>
        <v>0</v>
      </c>
      <c r="BH92" s="124">
        <f t="shared" si="163"/>
        <v>0</v>
      </c>
      <c r="BI92" s="124">
        <f t="shared" si="163"/>
        <v>0</v>
      </c>
      <c r="BJ92" s="124">
        <f t="shared" si="163"/>
        <v>0</v>
      </c>
      <c r="BK92" s="124">
        <f t="shared" si="163"/>
        <v>0</v>
      </c>
      <c r="BL92" s="124">
        <f t="shared" si="163"/>
        <v>0</v>
      </c>
      <c r="BM92" s="124">
        <f t="shared" si="163"/>
        <v>0</v>
      </c>
      <c r="BN92" s="124">
        <f t="shared" si="163"/>
        <v>0</v>
      </c>
      <c r="BO92" s="124">
        <f t="shared" si="163"/>
        <v>0</v>
      </c>
      <c r="BP92" s="124">
        <f t="shared" si="163"/>
        <v>0</v>
      </c>
      <c r="BQ92" s="124">
        <f t="shared" si="163"/>
        <v>0</v>
      </c>
      <c r="BR92" s="124">
        <f t="shared" si="163"/>
        <v>0</v>
      </c>
      <c r="BS92" s="124">
        <f t="shared" si="163"/>
        <v>0</v>
      </c>
      <c r="BT92" s="124">
        <f t="shared" si="163"/>
        <v>0</v>
      </c>
      <c r="BU92" s="124">
        <f t="shared" si="163"/>
        <v>0</v>
      </c>
      <c r="BV92" s="124">
        <f t="shared" si="163"/>
        <v>0</v>
      </c>
      <c r="BW92" s="124">
        <f t="shared" si="163"/>
        <v>0</v>
      </c>
      <c r="BX92" s="124">
        <f t="shared" si="163"/>
        <v>0</v>
      </c>
      <c r="BY92" s="124">
        <f t="shared" si="163"/>
        <v>0</v>
      </c>
      <c r="BZ92" s="124">
        <f t="shared" si="163"/>
        <v>0</v>
      </c>
      <c r="CA92" s="124">
        <f t="shared" si="163"/>
        <v>0</v>
      </c>
      <c r="CB92" s="124">
        <f t="shared" si="163"/>
        <v>0</v>
      </c>
      <c r="CC92" s="124">
        <f t="shared" si="163"/>
        <v>0</v>
      </c>
      <c r="CD92" s="124">
        <f t="shared" ref="CD92:CW92" si="164">-CD88-CD89-CD90</f>
        <v>0</v>
      </c>
      <c r="CE92" s="124">
        <f t="shared" si="164"/>
        <v>0</v>
      </c>
      <c r="CF92" s="124">
        <f t="shared" si="164"/>
        <v>0</v>
      </c>
      <c r="CG92" s="124">
        <f t="shared" si="164"/>
        <v>0</v>
      </c>
      <c r="CH92" s="124">
        <f t="shared" si="164"/>
        <v>0</v>
      </c>
      <c r="CI92" s="124">
        <f t="shared" si="164"/>
        <v>0</v>
      </c>
      <c r="CJ92" s="124">
        <f t="shared" si="164"/>
        <v>0</v>
      </c>
      <c r="CK92" s="124">
        <f t="shared" si="164"/>
        <v>0</v>
      </c>
      <c r="CL92" s="124">
        <f t="shared" si="164"/>
        <v>0</v>
      </c>
      <c r="CM92" s="124">
        <f t="shared" si="164"/>
        <v>0</v>
      </c>
      <c r="CN92" s="124">
        <f t="shared" si="164"/>
        <v>0</v>
      </c>
      <c r="CO92" s="124">
        <f t="shared" si="164"/>
        <v>0</v>
      </c>
      <c r="CP92" s="124">
        <f t="shared" si="164"/>
        <v>0</v>
      </c>
      <c r="CQ92" s="124">
        <f t="shared" si="164"/>
        <v>0</v>
      </c>
      <c r="CR92" s="124">
        <f t="shared" si="164"/>
        <v>0</v>
      </c>
      <c r="CS92" s="124">
        <f t="shared" si="164"/>
        <v>0</v>
      </c>
      <c r="CT92" s="124">
        <f t="shared" si="164"/>
        <v>0</v>
      </c>
      <c r="CU92" s="124">
        <f t="shared" si="164"/>
        <v>0</v>
      </c>
      <c r="CV92" s="124">
        <f t="shared" si="164"/>
        <v>0</v>
      </c>
      <c r="CW92" s="124">
        <f t="shared" si="164"/>
        <v>0</v>
      </c>
    </row>
    <row r="93" spans="2:200" hidden="1" outlineLevel="1" x14ac:dyDescent="0.25">
      <c r="B93" s="70" t="s">
        <v>65</v>
      </c>
      <c r="D93" s="99">
        <f t="shared" ref="D93:L94" si="165">SUMIF($Q$15:$CW$15,D$19,$Q93:$CW93)</f>
        <v>0</v>
      </c>
      <c r="E93" s="99">
        <f t="shared" si="165"/>
        <v>0</v>
      </c>
      <c r="F93" s="99">
        <f t="shared" si="165"/>
        <v>-483357.21887071687</v>
      </c>
      <c r="G93" s="99">
        <f t="shared" si="165"/>
        <v>0</v>
      </c>
      <c r="H93" s="99">
        <f t="shared" si="165"/>
        <v>0</v>
      </c>
      <c r="I93" s="99">
        <f t="shared" si="165"/>
        <v>0</v>
      </c>
      <c r="J93" s="99">
        <f t="shared" si="165"/>
        <v>0</v>
      </c>
      <c r="K93" s="99">
        <f t="shared" si="165"/>
        <v>0</v>
      </c>
      <c r="L93" s="99">
        <f t="shared" si="165"/>
        <v>0</v>
      </c>
      <c r="P93" s="5"/>
      <c r="Q93" s="99">
        <f t="shared" ref="Q93:CB93" si="166">Q90/$F12*$G12</f>
        <v>0</v>
      </c>
      <c r="R93" s="99">
        <f t="shared" si="166"/>
        <v>0</v>
      </c>
      <c r="S93" s="99">
        <f t="shared" si="166"/>
        <v>0</v>
      </c>
      <c r="T93" s="99">
        <f t="shared" si="166"/>
        <v>0</v>
      </c>
      <c r="U93" s="99">
        <f t="shared" si="166"/>
        <v>0</v>
      </c>
      <c r="V93" s="99">
        <f t="shared" si="166"/>
        <v>0</v>
      </c>
      <c r="W93" s="99">
        <f t="shared" si="166"/>
        <v>0</v>
      </c>
      <c r="X93" s="99">
        <f t="shared" si="166"/>
        <v>0</v>
      </c>
      <c r="Y93" s="99">
        <f t="shared" si="166"/>
        <v>0</v>
      </c>
      <c r="Z93" s="99">
        <f t="shared" si="166"/>
        <v>0</v>
      </c>
      <c r="AA93" s="99">
        <f t="shared" si="166"/>
        <v>0</v>
      </c>
      <c r="AB93" s="99">
        <f t="shared" si="166"/>
        <v>0</v>
      </c>
      <c r="AC93" s="99">
        <f t="shared" si="166"/>
        <v>0</v>
      </c>
      <c r="AD93" s="99">
        <f t="shared" si="166"/>
        <v>0</v>
      </c>
      <c r="AE93" s="99">
        <f t="shared" si="166"/>
        <v>0</v>
      </c>
      <c r="AF93" s="99">
        <f t="shared" si="166"/>
        <v>0</v>
      </c>
      <c r="AG93" s="99">
        <f t="shared" si="166"/>
        <v>0</v>
      </c>
      <c r="AH93" s="99">
        <f t="shared" si="166"/>
        <v>0</v>
      </c>
      <c r="AI93" s="99">
        <f t="shared" si="166"/>
        <v>-483357.21887071687</v>
      </c>
      <c r="AJ93" s="99">
        <f t="shared" si="166"/>
        <v>0</v>
      </c>
      <c r="AK93" s="99">
        <f t="shared" si="166"/>
        <v>0</v>
      </c>
      <c r="AL93" s="99">
        <f t="shared" si="166"/>
        <v>0</v>
      </c>
      <c r="AM93" s="99">
        <f t="shared" si="166"/>
        <v>0</v>
      </c>
      <c r="AN93" s="99">
        <f t="shared" si="166"/>
        <v>0</v>
      </c>
      <c r="AO93" s="99">
        <f t="shared" si="166"/>
        <v>0</v>
      </c>
      <c r="AP93" s="99">
        <f t="shared" si="166"/>
        <v>0</v>
      </c>
      <c r="AQ93" s="99">
        <f t="shared" si="166"/>
        <v>0</v>
      </c>
      <c r="AR93" s="99">
        <f t="shared" si="166"/>
        <v>0</v>
      </c>
      <c r="AS93" s="99">
        <f t="shared" si="166"/>
        <v>0</v>
      </c>
      <c r="AT93" s="99">
        <f t="shared" si="166"/>
        <v>0</v>
      </c>
      <c r="AU93" s="99">
        <f t="shared" si="166"/>
        <v>0</v>
      </c>
      <c r="AV93" s="99">
        <f t="shared" si="166"/>
        <v>0</v>
      </c>
      <c r="AW93" s="99">
        <f t="shared" si="166"/>
        <v>0</v>
      </c>
      <c r="AX93" s="99">
        <f t="shared" si="166"/>
        <v>0</v>
      </c>
      <c r="AY93" s="99">
        <f t="shared" si="166"/>
        <v>0</v>
      </c>
      <c r="AZ93" s="99">
        <f t="shared" si="166"/>
        <v>0</v>
      </c>
      <c r="BA93" s="99">
        <f t="shared" si="166"/>
        <v>0</v>
      </c>
      <c r="BB93" s="99">
        <f t="shared" si="166"/>
        <v>0</v>
      </c>
      <c r="BC93" s="99">
        <f t="shared" si="166"/>
        <v>0</v>
      </c>
      <c r="BD93" s="99">
        <f t="shared" si="166"/>
        <v>0</v>
      </c>
      <c r="BE93" s="99">
        <f t="shared" si="166"/>
        <v>0</v>
      </c>
      <c r="BF93" s="99">
        <f t="shared" si="166"/>
        <v>0</v>
      </c>
      <c r="BG93" s="99">
        <f t="shared" si="166"/>
        <v>0</v>
      </c>
      <c r="BH93" s="99">
        <f t="shared" si="166"/>
        <v>0</v>
      </c>
      <c r="BI93" s="99">
        <f t="shared" si="166"/>
        <v>0</v>
      </c>
      <c r="BJ93" s="99">
        <f t="shared" si="166"/>
        <v>0</v>
      </c>
      <c r="BK93" s="99">
        <f t="shared" si="166"/>
        <v>0</v>
      </c>
      <c r="BL93" s="99">
        <f t="shared" si="166"/>
        <v>0</v>
      </c>
      <c r="BM93" s="99">
        <f t="shared" si="166"/>
        <v>0</v>
      </c>
      <c r="BN93" s="99">
        <f t="shared" si="166"/>
        <v>0</v>
      </c>
      <c r="BO93" s="99">
        <f t="shared" si="166"/>
        <v>0</v>
      </c>
      <c r="BP93" s="99">
        <f t="shared" si="166"/>
        <v>0</v>
      </c>
      <c r="BQ93" s="99">
        <f t="shared" si="166"/>
        <v>0</v>
      </c>
      <c r="BR93" s="99">
        <f t="shared" si="166"/>
        <v>0</v>
      </c>
      <c r="BS93" s="99">
        <f t="shared" si="166"/>
        <v>0</v>
      </c>
      <c r="BT93" s="99">
        <f t="shared" si="166"/>
        <v>0</v>
      </c>
      <c r="BU93" s="99">
        <f t="shared" si="166"/>
        <v>0</v>
      </c>
      <c r="BV93" s="99">
        <f t="shared" si="166"/>
        <v>0</v>
      </c>
      <c r="BW93" s="99">
        <f t="shared" si="166"/>
        <v>0</v>
      </c>
      <c r="BX93" s="99">
        <f t="shared" si="166"/>
        <v>0</v>
      </c>
      <c r="BY93" s="99">
        <f t="shared" si="166"/>
        <v>0</v>
      </c>
      <c r="BZ93" s="99">
        <f t="shared" si="166"/>
        <v>0</v>
      </c>
      <c r="CA93" s="99">
        <f t="shared" si="166"/>
        <v>0</v>
      </c>
      <c r="CB93" s="99">
        <f t="shared" si="166"/>
        <v>0</v>
      </c>
      <c r="CC93" s="99">
        <f t="shared" ref="CC93:CW93" si="167">CC90/$F12*$G12</f>
        <v>0</v>
      </c>
      <c r="CD93" s="99">
        <f t="shared" si="167"/>
        <v>0</v>
      </c>
      <c r="CE93" s="99">
        <f t="shared" si="167"/>
        <v>0</v>
      </c>
      <c r="CF93" s="99">
        <f t="shared" si="167"/>
        <v>0</v>
      </c>
      <c r="CG93" s="99">
        <f t="shared" si="167"/>
        <v>0</v>
      </c>
      <c r="CH93" s="99">
        <f t="shared" si="167"/>
        <v>0</v>
      </c>
      <c r="CI93" s="99">
        <f t="shared" si="167"/>
        <v>0</v>
      </c>
      <c r="CJ93" s="99">
        <f t="shared" si="167"/>
        <v>0</v>
      </c>
      <c r="CK93" s="99">
        <f t="shared" si="167"/>
        <v>0</v>
      </c>
      <c r="CL93" s="99">
        <f t="shared" si="167"/>
        <v>0</v>
      </c>
      <c r="CM93" s="99">
        <f t="shared" si="167"/>
        <v>0</v>
      </c>
      <c r="CN93" s="99">
        <f t="shared" si="167"/>
        <v>0</v>
      </c>
      <c r="CO93" s="99">
        <f t="shared" si="167"/>
        <v>0</v>
      </c>
      <c r="CP93" s="99">
        <f t="shared" si="167"/>
        <v>0</v>
      </c>
      <c r="CQ93" s="99">
        <f t="shared" si="167"/>
        <v>0</v>
      </c>
      <c r="CR93" s="99">
        <f t="shared" si="167"/>
        <v>0</v>
      </c>
      <c r="CS93" s="99">
        <f t="shared" si="167"/>
        <v>0</v>
      </c>
      <c r="CT93" s="99">
        <f t="shared" si="167"/>
        <v>0</v>
      </c>
      <c r="CU93" s="99">
        <f t="shared" si="167"/>
        <v>0</v>
      </c>
      <c r="CV93" s="99">
        <f t="shared" si="167"/>
        <v>0</v>
      </c>
      <c r="CW93" s="99">
        <f t="shared" si="167"/>
        <v>0</v>
      </c>
    </row>
    <row r="94" spans="2:200" s="89" customFormat="1" hidden="1" outlineLevel="1" x14ac:dyDescent="0.25">
      <c r="B94" s="123" t="s">
        <v>72</v>
      </c>
      <c r="D94" s="99">
        <f t="shared" si="165"/>
        <v>0</v>
      </c>
      <c r="E94" s="99">
        <f t="shared" si="165"/>
        <v>0</v>
      </c>
      <c r="F94" s="99">
        <f t="shared" si="165"/>
        <v>-1510491.3089709904</v>
      </c>
      <c r="G94" s="99">
        <f t="shared" si="165"/>
        <v>0</v>
      </c>
      <c r="H94" s="99">
        <f t="shared" si="165"/>
        <v>0</v>
      </c>
      <c r="I94" s="99">
        <f t="shared" si="165"/>
        <v>0</v>
      </c>
      <c r="J94" s="99">
        <f t="shared" si="165"/>
        <v>0</v>
      </c>
      <c r="K94" s="99">
        <f t="shared" si="165"/>
        <v>0</v>
      </c>
      <c r="L94" s="99">
        <f t="shared" si="165"/>
        <v>0</v>
      </c>
      <c r="P94" s="5"/>
      <c r="Q94" s="99">
        <f>Q90+Q93</f>
        <v>0</v>
      </c>
      <c r="R94" s="99">
        <f t="shared" ref="R94:CC94" si="168">R90+R93</f>
        <v>0</v>
      </c>
      <c r="S94" s="99">
        <f t="shared" si="168"/>
        <v>0</v>
      </c>
      <c r="T94" s="99">
        <f t="shared" si="168"/>
        <v>0</v>
      </c>
      <c r="U94" s="99">
        <f t="shared" si="168"/>
        <v>0</v>
      </c>
      <c r="V94" s="99">
        <f t="shared" si="168"/>
        <v>0</v>
      </c>
      <c r="W94" s="99">
        <f t="shared" si="168"/>
        <v>0</v>
      </c>
      <c r="X94" s="99">
        <f t="shared" si="168"/>
        <v>0</v>
      </c>
      <c r="Y94" s="99">
        <f t="shared" si="168"/>
        <v>0</v>
      </c>
      <c r="Z94" s="99">
        <f t="shared" si="168"/>
        <v>0</v>
      </c>
      <c r="AA94" s="99">
        <f t="shared" si="168"/>
        <v>0</v>
      </c>
      <c r="AB94" s="99">
        <f t="shared" si="168"/>
        <v>0</v>
      </c>
      <c r="AC94" s="99">
        <f t="shared" si="168"/>
        <v>0</v>
      </c>
      <c r="AD94" s="99">
        <f t="shared" si="168"/>
        <v>0</v>
      </c>
      <c r="AE94" s="99">
        <f t="shared" si="168"/>
        <v>0</v>
      </c>
      <c r="AF94" s="99">
        <f t="shared" si="168"/>
        <v>0</v>
      </c>
      <c r="AG94" s="99">
        <f t="shared" si="168"/>
        <v>0</v>
      </c>
      <c r="AH94" s="99">
        <f t="shared" si="168"/>
        <v>0</v>
      </c>
      <c r="AI94" s="99">
        <f t="shared" si="168"/>
        <v>-1510491.3089709904</v>
      </c>
      <c r="AJ94" s="99">
        <f t="shared" si="168"/>
        <v>0</v>
      </c>
      <c r="AK94" s="99">
        <f t="shared" si="168"/>
        <v>0</v>
      </c>
      <c r="AL94" s="99">
        <f t="shared" si="168"/>
        <v>0</v>
      </c>
      <c r="AM94" s="99">
        <f t="shared" si="168"/>
        <v>0</v>
      </c>
      <c r="AN94" s="99">
        <f t="shared" si="168"/>
        <v>0</v>
      </c>
      <c r="AO94" s="99">
        <f t="shared" si="168"/>
        <v>0</v>
      </c>
      <c r="AP94" s="99">
        <f t="shared" si="168"/>
        <v>0</v>
      </c>
      <c r="AQ94" s="99">
        <f t="shared" si="168"/>
        <v>0</v>
      </c>
      <c r="AR94" s="99">
        <f t="shared" si="168"/>
        <v>0</v>
      </c>
      <c r="AS94" s="99">
        <f t="shared" si="168"/>
        <v>0</v>
      </c>
      <c r="AT94" s="99">
        <f t="shared" si="168"/>
        <v>0</v>
      </c>
      <c r="AU94" s="99">
        <f t="shared" si="168"/>
        <v>0</v>
      </c>
      <c r="AV94" s="99">
        <f t="shared" si="168"/>
        <v>0</v>
      </c>
      <c r="AW94" s="99">
        <f t="shared" si="168"/>
        <v>0</v>
      </c>
      <c r="AX94" s="99">
        <f t="shared" si="168"/>
        <v>0</v>
      </c>
      <c r="AY94" s="99">
        <f t="shared" si="168"/>
        <v>0</v>
      </c>
      <c r="AZ94" s="99">
        <f t="shared" si="168"/>
        <v>0</v>
      </c>
      <c r="BA94" s="99">
        <f t="shared" si="168"/>
        <v>0</v>
      </c>
      <c r="BB94" s="99">
        <f t="shared" si="168"/>
        <v>0</v>
      </c>
      <c r="BC94" s="99">
        <f t="shared" si="168"/>
        <v>0</v>
      </c>
      <c r="BD94" s="99">
        <f t="shared" si="168"/>
        <v>0</v>
      </c>
      <c r="BE94" s="99">
        <f t="shared" si="168"/>
        <v>0</v>
      </c>
      <c r="BF94" s="99">
        <f t="shared" si="168"/>
        <v>0</v>
      </c>
      <c r="BG94" s="99">
        <f t="shared" si="168"/>
        <v>0</v>
      </c>
      <c r="BH94" s="99">
        <f t="shared" si="168"/>
        <v>0</v>
      </c>
      <c r="BI94" s="99">
        <f t="shared" si="168"/>
        <v>0</v>
      </c>
      <c r="BJ94" s="99">
        <f t="shared" si="168"/>
        <v>0</v>
      </c>
      <c r="BK94" s="99">
        <f t="shared" si="168"/>
        <v>0</v>
      </c>
      <c r="BL94" s="99">
        <f t="shared" si="168"/>
        <v>0</v>
      </c>
      <c r="BM94" s="99">
        <f t="shared" si="168"/>
        <v>0</v>
      </c>
      <c r="BN94" s="99">
        <f t="shared" si="168"/>
        <v>0</v>
      </c>
      <c r="BO94" s="99">
        <f t="shared" si="168"/>
        <v>0</v>
      </c>
      <c r="BP94" s="99">
        <f t="shared" si="168"/>
        <v>0</v>
      </c>
      <c r="BQ94" s="99">
        <f t="shared" si="168"/>
        <v>0</v>
      </c>
      <c r="BR94" s="99">
        <f t="shared" si="168"/>
        <v>0</v>
      </c>
      <c r="BS94" s="99">
        <f t="shared" si="168"/>
        <v>0</v>
      </c>
      <c r="BT94" s="99">
        <f t="shared" si="168"/>
        <v>0</v>
      </c>
      <c r="BU94" s="99">
        <f t="shared" si="168"/>
        <v>0</v>
      </c>
      <c r="BV94" s="99">
        <f t="shared" si="168"/>
        <v>0</v>
      </c>
      <c r="BW94" s="99">
        <f t="shared" si="168"/>
        <v>0</v>
      </c>
      <c r="BX94" s="99">
        <f t="shared" si="168"/>
        <v>0</v>
      </c>
      <c r="BY94" s="99">
        <f t="shared" si="168"/>
        <v>0</v>
      </c>
      <c r="BZ94" s="99">
        <f t="shared" si="168"/>
        <v>0</v>
      </c>
      <c r="CA94" s="99">
        <f t="shared" si="168"/>
        <v>0</v>
      </c>
      <c r="CB94" s="99">
        <f t="shared" si="168"/>
        <v>0</v>
      </c>
      <c r="CC94" s="99">
        <f t="shared" si="168"/>
        <v>0</v>
      </c>
      <c r="CD94" s="99">
        <f t="shared" ref="CD94:CW94" si="169">CD90+CD93</f>
        <v>0</v>
      </c>
      <c r="CE94" s="99">
        <f t="shared" si="169"/>
        <v>0</v>
      </c>
      <c r="CF94" s="99">
        <f t="shared" si="169"/>
        <v>0</v>
      </c>
      <c r="CG94" s="99">
        <f t="shared" si="169"/>
        <v>0</v>
      </c>
      <c r="CH94" s="99">
        <f t="shared" si="169"/>
        <v>0</v>
      </c>
      <c r="CI94" s="99">
        <f t="shared" si="169"/>
        <v>0</v>
      </c>
      <c r="CJ94" s="99">
        <f t="shared" si="169"/>
        <v>0</v>
      </c>
      <c r="CK94" s="99">
        <f t="shared" si="169"/>
        <v>0</v>
      </c>
      <c r="CL94" s="99">
        <f t="shared" si="169"/>
        <v>0</v>
      </c>
      <c r="CM94" s="99">
        <f t="shared" si="169"/>
        <v>0</v>
      </c>
      <c r="CN94" s="99">
        <f t="shared" si="169"/>
        <v>0</v>
      </c>
      <c r="CO94" s="99">
        <f t="shared" si="169"/>
        <v>0</v>
      </c>
      <c r="CP94" s="99">
        <f t="shared" si="169"/>
        <v>0</v>
      </c>
      <c r="CQ94" s="99">
        <f t="shared" si="169"/>
        <v>0</v>
      </c>
      <c r="CR94" s="99">
        <f t="shared" si="169"/>
        <v>0</v>
      </c>
      <c r="CS94" s="99">
        <f t="shared" si="169"/>
        <v>0</v>
      </c>
      <c r="CT94" s="99">
        <f t="shared" si="169"/>
        <v>0</v>
      </c>
      <c r="CU94" s="99">
        <f t="shared" si="169"/>
        <v>0</v>
      </c>
      <c r="CV94" s="99">
        <f t="shared" si="169"/>
        <v>0</v>
      </c>
      <c r="CW94" s="99">
        <f t="shared" si="169"/>
        <v>0</v>
      </c>
    </row>
    <row r="95" spans="2:200" s="89" customFormat="1" ht="13.8" hidden="1" outlineLevel="1" thickBot="1" x14ac:dyDescent="0.3">
      <c r="B95" s="125" t="s">
        <v>67</v>
      </c>
      <c r="C95" s="126"/>
      <c r="D95" s="127">
        <f>MAX(D83+D94,0)</f>
        <v>0</v>
      </c>
      <c r="E95" s="127">
        <f t="shared" ref="E95:L95" si="170">MAX(E83+E94,0)</f>
        <v>0</v>
      </c>
      <c r="F95" s="127">
        <f t="shared" si="170"/>
        <v>1993275.7157091179</v>
      </c>
      <c r="G95" s="127">
        <f t="shared" si="170"/>
        <v>0</v>
      </c>
      <c r="H95" s="127">
        <f t="shared" si="170"/>
        <v>0</v>
      </c>
      <c r="I95" s="127">
        <f t="shared" si="170"/>
        <v>0</v>
      </c>
      <c r="J95" s="127">
        <f t="shared" si="170"/>
        <v>0</v>
      </c>
      <c r="K95" s="127">
        <f t="shared" si="170"/>
        <v>0</v>
      </c>
      <c r="L95" s="127">
        <f t="shared" si="170"/>
        <v>0</v>
      </c>
      <c r="P95" s="5"/>
      <c r="Q95" s="127">
        <f>MAX(Q83+Q94,0)</f>
        <v>0</v>
      </c>
      <c r="R95" s="127">
        <f t="shared" ref="R95:CC95" si="171">MAX(R83+R94,0)</f>
        <v>0</v>
      </c>
      <c r="S95" s="127">
        <f t="shared" si="171"/>
        <v>0</v>
      </c>
      <c r="T95" s="127">
        <f t="shared" si="171"/>
        <v>0</v>
      </c>
      <c r="U95" s="127">
        <f t="shared" si="171"/>
        <v>0</v>
      </c>
      <c r="V95" s="127">
        <f t="shared" si="171"/>
        <v>0</v>
      </c>
      <c r="W95" s="127">
        <f t="shared" si="171"/>
        <v>0</v>
      </c>
      <c r="X95" s="127">
        <f t="shared" si="171"/>
        <v>0</v>
      </c>
      <c r="Y95" s="127">
        <f t="shared" si="171"/>
        <v>0</v>
      </c>
      <c r="Z95" s="127">
        <f t="shared" si="171"/>
        <v>0</v>
      </c>
      <c r="AA95" s="127">
        <f t="shared" si="171"/>
        <v>0</v>
      </c>
      <c r="AB95" s="127">
        <f t="shared" si="171"/>
        <v>0</v>
      </c>
      <c r="AC95" s="127">
        <f t="shared" si="171"/>
        <v>0</v>
      </c>
      <c r="AD95" s="127">
        <f t="shared" si="171"/>
        <v>0</v>
      </c>
      <c r="AE95" s="127">
        <f t="shared" si="171"/>
        <v>0</v>
      </c>
      <c r="AF95" s="127">
        <f t="shared" si="171"/>
        <v>0</v>
      </c>
      <c r="AG95" s="127">
        <f t="shared" si="171"/>
        <v>0</v>
      </c>
      <c r="AH95" s="127">
        <f t="shared" si="171"/>
        <v>0</v>
      </c>
      <c r="AI95" s="127">
        <f t="shared" si="171"/>
        <v>1993275.7157091179</v>
      </c>
      <c r="AJ95" s="127">
        <f t="shared" si="171"/>
        <v>0</v>
      </c>
      <c r="AK95" s="127">
        <f t="shared" si="171"/>
        <v>0</v>
      </c>
      <c r="AL95" s="127">
        <f t="shared" si="171"/>
        <v>0</v>
      </c>
      <c r="AM95" s="127">
        <f t="shared" si="171"/>
        <v>0</v>
      </c>
      <c r="AN95" s="127">
        <f t="shared" si="171"/>
        <v>0</v>
      </c>
      <c r="AO95" s="127">
        <f t="shared" si="171"/>
        <v>0</v>
      </c>
      <c r="AP95" s="127">
        <f t="shared" si="171"/>
        <v>0</v>
      </c>
      <c r="AQ95" s="127">
        <f t="shared" si="171"/>
        <v>0</v>
      </c>
      <c r="AR95" s="127">
        <f t="shared" si="171"/>
        <v>0</v>
      </c>
      <c r="AS95" s="127">
        <f t="shared" si="171"/>
        <v>0</v>
      </c>
      <c r="AT95" s="127">
        <f t="shared" si="171"/>
        <v>0</v>
      </c>
      <c r="AU95" s="127">
        <f t="shared" si="171"/>
        <v>0</v>
      </c>
      <c r="AV95" s="127">
        <f t="shared" si="171"/>
        <v>0</v>
      </c>
      <c r="AW95" s="127">
        <f t="shared" si="171"/>
        <v>0</v>
      </c>
      <c r="AX95" s="127">
        <f t="shared" si="171"/>
        <v>0</v>
      </c>
      <c r="AY95" s="127">
        <f t="shared" si="171"/>
        <v>0</v>
      </c>
      <c r="AZ95" s="127">
        <f t="shared" si="171"/>
        <v>0</v>
      </c>
      <c r="BA95" s="127">
        <f t="shared" si="171"/>
        <v>0</v>
      </c>
      <c r="BB95" s="127">
        <f t="shared" si="171"/>
        <v>0</v>
      </c>
      <c r="BC95" s="127">
        <f t="shared" si="171"/>
        <v>0</v>
      </c>
      <c r="BD95" s="127">
        <f t="shared" si="171"/>
        <v>0</v>
      </c>
      <c r="BE95" s="127">
        <f t="shared" si="171"/>
        <v>0</v>
      </c>
      <c r="BF95" s="127">
        <f t="shared" si="171"/>
        <v>0</v>
      </c>
      <c r="BG95" s="127">
        <f t="shared" si="171"/>
        <v>0</v>
      </c>
      <c r="BH95" s="127">
        <f t="shared" si="171"/>
        <v>0</v>
      </c>
      <c r="BI95" s="127">
        <f t="shared" si="171"/>
        <v>0</v>
      </c>
      <c r="BJ95" s="127">
        <f t="shared" si="171"/>
        <v>0</v>
      </c>
      <c r="BK95" s="127">
        <f t="shared" si="171"/>
        <v>0</v>
      </c>
      <c r="BL95" s="127">
        <f t="shared" si="171"/>
        <v>0</v>
      </c>
      <c r="BM95" s="127">
        <f t="shared" si="171"/>
        <v>0</v>
      </c>
      <c r="BN95" s="127">
        <f t="shared" si="171"/>
        <v>0</v>
      </c>
      <c r="BO95" s="127">
        <f t="shared" si="171"/>
        <v>0</v>
      </c>
      <c r="BP95" s="127">
        <f t="shared" si="171"/>
        <v>0</v>
      </c>
      <c r="BQ95" s="127">
        <f t="shared" si="171"/>
        <v>0</v>
      </c>
      <c r="BR95" s="127">
        <f t="shared" si="171"/>
        <v>0</v>
      </c>
      <c r="BS95" s="127">
        <f t="shared" si="171"/>
        <v>0</v>
      </c>
      <c r="BT95" s="127">
        <f t="shared" si="171"/>
        <v>0</v>
      </c>
      <c r="BU95" s="127">
        <f t="shared" si="171"/>
        <v>0</v>
      </c>
      <c r="BV95" s="127">
        <f t="shared" si="171"/>
        <v>0</v>
      </c>
      <c r="BW95" s="127">
        <f t="shared" si="171"/>
        <v>0</v>
      </c>
      <c r="BX95" s="127">
        <f t="shared" si="171"/>
        <v>0</v>
      </c>
      <c r="BY95" s="127">
        <f t="shared" si="171"/>
        <v>0</v>
      </c>
      <c r="BZ95" s="127">
        <f t="shared" si="171"/>
        <v>0</v>
      </c>
      <c r="CA95" s="127">
        <f t="shared" si="171"/>
        <v>0</v>
      </c>
      <c r="CB95" s="127">
        <f t="shared" si="171"/>
        <v>0</v>
      </c>
      <c r="CC95" s="127">
        <f t="shared" si="171"/>
        <v>0</v>
      </c>
      <c r="CD95" s="127">
        <f t="shared" ref="CD95:CW95" si="172">MAX(CD83+CD94,0)</f>
        <v>0</v>
      </c>
      <c r="CE95" s="127">
        <f t="shared" si="172"/>
        <v>0</v>
      </c>
      <c r="CF95" s="127">
        <f t="shared" si="172"/>
        <v>0</v>
      </c>
      <c r="CG95" s="127">
        <f t="shared" si="172"/>
        <v>0</v>
      </c>
      <c r="CH95" s="127">
        <f t="shared" si="172"/>
        <v>0</v>
      </c>
      <c r="CI95" s="127">
        <f t="shared" si="172"/>
        <v>0</v>
      </c>
      <c r="CJ95" s="127">
        <f t="shared" si="172"/>
        <v>0</v>
      </c>
      <c r="CK95" s="127">
        <f t="shared" si="172"/>
        <v>0</v>
      </c>
      <c r="CL95" s="127">
        <f t="shared" si="172"/>
        <v>0</v>
      </c>
      <c r="CM95" s="127">
        <f t="shared" si="172"/>
        <v>0</v>
      </c>
      <c r="CN95" s="127">
        <f t="shared" si="172"/>
        <v>0</v>
      </c>
      <c r="CO95" s="127">
        <f t="shared" si="172"/>
        <v>0</v>
      </c>
      <c r="CP95" s="127">
        <f t="shared" si="172"/>
        <v>0</v>
      </c>
      <c r="CQ95" s="127">
        <f t="shared" si="172"/>
        <v>0</v>
      </c>
      <c r="CR95" s="127">
        <f t="shared" si="172"/>
        <v>0</v>
      </c>
      <c r="CS95" s="127">
        <f t="shared" si="172"/>
        <v>0</v>
      </c>
      <c r="CT95" s="127">
        <f t="shared" si="172"/>
        <v>0</v>
      </c>
      <c r="CU95" s="127">
        <f t="shared" si="172"/>
        <v>0</v>
      </c>
      <c r="CV95" s="127">
        <f t="shared" si="172"/>
        <v>0</v>
      </c>
      <c r="CW95" s="127">
        <f t="shared" si="172"/>
        <v>0</v>
      </c>
    </row>
    <row r="96" spans="2:200" ht="6" hidden="1" customHeight="1" outlineLevel="1" thickTop="1" x14ac:dyDescent="0.25">
      <c r="P96" s="5"/>
    </row>
    <row r="97" spans="2:200" hidden="1" outlineLevel="1" x14ac:dyDescent="0.25">
      <c r="B97" s="133">
        <f>$D$12</f>
        <v>0.2</v>
      </c>
      <c r="C97" s="105"/>
      <c r="D97" s="58"/>
      <c r="E97" s="60"/>
      <c r="F97" s="60"/>
      <c r="G97" s="60"/>
      <c r="H97" s="60"/>
      <c r="I97" s="60"/>
      <c r="J97" s="60"/>
      <c r="K97" s="60"/>
      <c r="L97" s="60"/>
      <c r="N97" s="48"/>
      <c r="O97" s="62"/>
      <c r="P97" s="5"/>
      <c r="Q97" s="39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60"/>
      <c r="AS97" s="60"/>
      <c r="AT97" s="60"/>
      <c r="AU97" s="60"/>
      <c r="AV97" s="60"/>
      <c r="AW97" s="60"/>
      <c r="AX97" s="60"/>
      <c r="AY97" s="60"/>
      <c r="AZ97" s="60"/>
      <c r="BA97" s="60"/>
      <c r="BB97" s="60"/>
      <c r="BC97" s="60"/>
      <c r="BD97" s="60"/>
      <c r="BE97" s="60"/>
      <c r="BF97" s="60"/>
      <c r="BG97" s="60"/>
      <c r="BH97" s="60"/>
      <c r="BI97" s="60"/>
      <c r="BJ97" s="60"/>
      <c r="BK97" s="60"/>
      <c r="BL97" s="60"/>
      <c r="BM97" s="60"/>
      <c r="BN97" s="60"/>
      <c r="BO97" s="60"/>
      <c r="BP97" s="60"/>
      <c r="BQ97" s="60"/>
      <c r="BR97" s="60"/>
      <c r="BS97" s="60"/>
      <c r="BT97" s="60"/>
      <c r="BU97" s="60"/>
      <c r="BV97" s="60"/>
      <c r="BW97" s="60"/>
      <c r="BX97" s="60"/>
      <c r="BY97" s="60"/>
      <c r="BZ97" s="60"/>
      <c r="CA97" s="60"/>
      <c r="CB97" s="60"/>
      <c r="CC97" s="60"/>
      <c r="CD97" s="60"/>
      <c r="CE97" s="60"/>
      <c r="CF97" s="60"/>
      <c r="CG97" s="60"/>
      <c r="CH97" s="60"/>
      <c r="CI97" s="60"/>
      <c r="CJ97" s="60"/>
      <c r="CK97" s="60"/>
      <c r="CL97" s="60"/>
      <c r="CM97" s="60"/>
      <c r="CN97" s="60"/>
      <c r="CO97" s="60"/>
      <c r="CP97" s="60"/>
      <c r="CQ97" s="60"/>
      <c r="CR97" s="60"/>
      <c r="CS97" s="60"/>
      <c r="CT97" s="60"/>
      <c r="CU97" s="60"/>
      <c r="CV97" s="60"/>
      <c r="CW97" s="60"/>
      <c r="CX97" s="39"/>
      <c r="CY97" s="39"/>
      <c r="CZ97" s="39"/>
      <c r="DA97" s="39"/>
      <c r="DB97" s="39"/>
      <c r="DC97" s="39"/>
      <c r="DD97" s="39"/>
      <c r="DE97" s="39"/>
      <c r="DF97" s="39"/>
      <c r="DG97" s="39"/>
      <c r="DH97" s="39"/>
      <c r="DI97" s="39"/>
      <c r="DJ97" s="39"/>
      <c r="DK97" s="39"/>
      <c r="DL97" s="39"/>
      <c r="DM97" s="39"/>
      <c r="DN97" s="39"/>
      <c r="DO97" s="39"/>
      <c r="DP97" s="39"/>
      <c r="DQ97" s="39"/>
      <c r="DR97" s="39"/>
      <c r="DS97" s="39"/>
      <c r="DT97" s="39"/>
      <c r="DU97" s="39"/>
      <c r="DV97" s="39"/>
      <c r="DW97" s="39"/>
      <c r="DX97" s="39"/>
      <c r="DY97" s="39"/>
      <c r="DZ97" s="39"/>
      <c r="EA97" s="39"/>
      <c r="EB97" s="39"/>
      <c r="EC97" s="39"/>
      <c r="ED97" s="39"/>
      <c r="EE97" s="39"/>
      <c r="EF97" s="39"/>
      <c r="EG97" s="39"/>
      <c r="EH97" s="39"/>
      <c r="EI97" s="39"/>
      <c r="EJ97" s="39"/>
      <c r="EK97" s="39"/>
      <c r="EL97" s="39"/>
      <c r="EM97" s="39"/>
      <c r="EN97" s="39"/>
      <c r="EO97" s="39"/>
      <c r="EP97" s="39"/>
      <c r="EQ97" s="39"/>
      <c r="ER97" s="39"/>
      <c r="ES97" s="39"/>
      <c r="ET97" s="39"/>
      <c r="EU97" s="39"/>
      <c r="EV97" s="39"/>
      <c r="EW97" s="39"/>
      <c r="EX97" s="39"/>
      <c r="EY97" s="39"/>
      <c r="EZ97" s="39"/>
      <c r="FA97" s="39"/>
      <c r="FB97" s="39"/>
      <c r="FC97" s="39"/>
      <c r="FD97" s="39"/>
      <c r="FE97" s="39"/>
      <c r="FF97" s="39"/>
      <c r="FG97" s="39"/>
      <c r="FH97" s="39"/>
      <c r="FI97" s="39"/>
      <c r="FJ97" s="39"/>
      <c r="FK97" s="39"/>
      <c r="FL97" s="39"/>
      <c r="FM97" s="39"/>
      <c r="FN97" s="39"/>
      <c r="FO97" s="39"/>
      <c r="FP97" s="39"/>
      <c r="FQ97" s="39"/>
      <c r="FR97" s="39"/>
      <c r="FS97" s="39"/>
      <c r="FT97" s="39"/>
      <c r="FU97" s="39"/>
      <c r="FV97" s="39"/>
      <c r="FW97" s="39"/>
      <c r="FX97" s="39"/>
      <c r="FY97" s="39"/>
      <c r="FZ97" s="39"/>
      <c r="GA97" s="39"/>
      <c r="GB97" s="39"/>
      <c r="GC97" s="39"/>
      <c r="GD97" s="39"/>
      <c r="GE97" s="39"/>
      <c r="GF97" s="39"/>
      <c r="GG97" s="39"/>
      <c r="GH97" s="39"/>
      <c r="GI97" s="39"/>
      <c r="GJ97" s="39"/>
      <c r="GK97" s="39"/>
      <c r="GL97" s="39"/>
      <c r="GM97" s="39"/>
      <c r="GN97" s="39"/>
      <c r="GO97" s="39"/>
      <c r="GP97" s="39"/>
      <c r="GQ97" s="39"/>
      <c r="GR97" s="39"/>
    </row>
    <row r="98" spans="2:200" hidden="1" outlineLevel="1" x14ac:dyDescent="0.25">
      <c r="B98" s="70" t="s">
        <v>73</v>
      </c>
      <c r="C98" s="108"/>
      <c r="D98" s="99">
        <f t="shared" ref="D98:L100" si="173">SUMIF($Q$15:$CW$15,D$19,$Q98:$CW98)</f>
        <v>0</v>
      </c>
      <c r="E98" s="99">
        <f t="shared" si="173"/>
        <v>0</v>
      </c>
      <c r="F98" s="99">
        <f t="shared" si="173"/>
        <v>-1275696.4580538357</v>
      </c>
      <c r="G98" s="99">
        <f t="shared" si="173"/>
        <v>0</v>
      </c>
      <c r="H98" s="99">
        <f t="shared" si="173"/>
        <v>0</v>
      </c>
      <c r="I98" s="99">
        <f t="shared" si="173"/>
        <v>0</v>
      </c>
      <c r="J98" s="99">
        <f t="shared" si="173"/>
        <v>0</v>
      </c>
      <c r="K98" s="99">
        <f t="shared" si="173"/>
        <v>0</v>
      </c>
      <c r="L98" s="99">
        <f t="shared" si="173"/>
        <v>0</v>
      </c>
      <c r="N98" s="52"/>
      <c r="O98" s="62"/>
      <c r="P98" s="5"/>
      <c r="Q98" s="99">
        <f>-Q95*$F$13</f>
        <v>0</v>
      </c>
      <c r="R98" s="99">
        <f t="shared" ref="R98:CC98" si="174">-R95*$F$13</f>
        <v>0</v>
      </c>
      <c r="S98" s="99">
        <f t="shared" si="174"/>
        <v>0</v>
      </c>
      <c r="T98" s="99">
        <f t="shared" si="174"/>
        <v>0</v>
      </c>
      <c r="U98" s="99">
        <f t="shared" si="174"/>
        <v>0</v>
      </c>
      <c r="V98" s="99">
        <f t="shared" si="174"/>
        <v>0</v>
      </c>
      <c r="W98" s="99">
        <f t="shared" si="174"/>
        <v>0</v>
      </c>
      <c r="X98" s="99">
        <f t="shared" si="174"/>
        <v>0</v>
      </c>
      <c r="Y98" s="99">
        <f t="shared" si="174"/>
        <v>0</v>
      </c>
      <c r="Z98" s="99">
        <f t="shared" si="174"/>
        <v>0</v>
      </c>
      <c r="AA98" s="99">
        <f t="shared" si="174"/>
        <v>0</v>
      </c>
      <c r="AB98" s="99">
        <f t="shared" si="174"/>
        <v>0</v>
      </c>
      <c r="AC98" s="99">
        <f t="shared" si="174"/>
        <v>0</v>
      </c>
      <c r="AD98" s="99">
        <f t="shared" si="174"/>
        <v>0</v>
      </c>
      <c r="AE98" s="99">
        <f t="shared" si="174"/>
        <v>0</v>
      </c>
      <c r="AF98" s="99">
        <f t="shared" si="174"/>
        <v>0</v>
      </c>
      <c r="AG98" s="99">
        <f t="shared" si="174"/>
        <v>0</v>
      </c>
      <c r="AH98" s="99">
        <f t="shared" si="174"/>
        <v>0</v>
      </c>
      <c r="AI98" s="99">
        <f t="shared" si="174"/>
        <v>-1275696.4580538357</v>
      </c>
      <c r="AJ98" s="99">
        <f t="shared" si="174"/>
        <v>0</v>
      </c>
      <c r="AK98" s="99">
        <f t="shared" si="174"/>
        <v>0</v>
      </c>
      <c r="AL98" s="99">
        <f t="shared" si="174"/>
        <v>0</v>
      </c>
      <c r="AM98" s="99">
        <f t="shared" si="174"/>
        <v>0</v>
      </c>
      <c r="AN98" s="99">
        <f t="shared" si="174"/>
        <v>0</v>
      </c>
      <c r="AO98" s="99">
        <f t="shared" si="174"/>
        <v>0</v>
      </c>
      <c r="AP98" s="99">
        <f t="shared" si="174"/>
        <v>0</v>
      </c>
      <c r="AQ98" s="99">
        <f t="shared" si="174"/>
        <v>0</v>
      </c>
      <c r="AR98" s="99">
        <f t="shared" si="174"/>
        <v>0</v>
      </c>
      <c r="AS98" s="99">
        <f t="shared" si="174"/>
        <v>0</v>
      </c>
      <c r="AT98" s="99">
        <f t="shared" si="174"/>
        <v>0</v>
      </c>
      <c r="AU98" s="99">
        <f t="shared" si="174"/>
        <v>0</v>
      </c>
      <c r="AV98" s="99">
        <f t="shared" si="174"/>
        <v>0</v>
      </c>
      <c r="AW98" s="99">
        <f t="shared" si="174"/>
        <v>0</v>
      </c>
      <c r="AX98" s="99">
        <f t="shared" si="174"/>
        <v>0</v>
      </c>
      <c r="AY98" s="99">
        <f t="shared" si="174"/>
        <v>0</v>
      </c>
      <c r="AZ98" s="99">
        <f t="shared" si="174"/>
        <v>0</v>
      </c>
      <c r="BA98" s="99">
        <f t="shared" si="174"/>
        <v>0</v>
      </c>
      <c r="BB98" s="99">
        <f t="shared" si="174"/>
        <v>0</v>
      </c>
      <c r="BC98" s="99">
        <f t="shared" si="174"/>
        <v>0</v>
      </c>
      <c r="BD98" s="99">
        <f t="shared" si="174"/>
        <v>0</v>
      </c>
      <c r="BE98" s="99">
        <f t="shared" si="174"/>
        <v>0</v>
      </c>
      <c r="BF98" s="99">
        <f t="shared" si="174"/>
        <v>0</v>
      </c>
      <c r="BG98" s="99">
        <f t="shared" si="174"/>
        <v>0</v>
      </c>
      <c r="BH98" s="99">
        <f t="shared" si="174"/>
        <v>0</v>
      </c>
      <c r="BI98" s="99">
        <f t="shared" si="174"/>
        <v>0</v>
      </c>
      <c r="BJ98" s="99">
        <f t="shared" si="174"/>
        <v>0</v>
      </c>
      <c r="BK98" s="99">
        <f t="shared" si="174"/>
        <v>0</v>
      </c>
      <c r="BL98" s="99">
        <f t="shared" si="174"/>
        <v>0</v>
      </c>
      <c r="BM98" s="99">
        <f t="shared" si="174"/>
        <v>0</v>
      </c>
      <c r="BN98" s="99">
        <f t="shared" si="174"/>
        <v>0</v>
      </c>
      <c r="BO98" s="99">
        <f t="shared" si="174"/>
        <v>0</v>
      </c>
      <c r="BP98" s="99">
        <f t="shared" si="174"/>
        <v>0</v>
      </c>
      <c r="BQ98" s="99">
        <f t="shared" si="174"/>
        <v>0</v>
      </c>
      <c r="BR98" s="99">
        <f t="shared" si="174"/>
        <v>0</v>
      </c>
      <c r="BS98" s="99">
        <f t="shared" si="174"/>
        <v>0</v>
      </c>
      <c r="BT98" s="99">
        <f t="shared" si="174"/>
        <v>0</v>
      </c>
      <c r="BU98" s="99">
        <f t="shared" si="174"/>
        <v>0</v>
      </c>
      <c r="BV98" s="99">
        <f t="shared" si="174"/>
        <v>0</v>
      </c>
      <c r="BW98" s="99">
        <f t="shared" si="174"/>
        <v>0</v>
      </c>
      <c r="BX98" s="99">
        <f t="shared" si="174"/>
        <v>0</v>
      </c>
      <c r="BY98" s="99">
        <f t="shared" si="174"/>
        <v>0</v>
      </c>
      <c r="BZ98" s="99">
        <f t="shared" si="174"/>
        <v>0</v>
      </c>
      <c r="CA98" s="99">
        <f t="shared" si="174"/>
        <v>0</v>
      </c>
      <c r="CB98" s="99">
        <f t="shared" si="174"/>
        <v>0</v>
      </c>
      <c r="CC98" s="99">
        <f t="shared" si="174"/>
        <v>0</v>
      </c>
      <c r="CD98" s="99">
        <f t="shared" ref="CD98:CW98" si="175">-CD95*$F$13</f>
        <v>0</v>
      </c>
      <c r="CE98" s="99">
        <f t="shared" si="175"/>
        <v>0</v>
      </c>
      <c r="CF98" s="99">
        <f t="shared" si="175"/>
        <v>0</v>
      </c>
      <c r="CG98" s="99">
        <f t="shared" si="175"/>
        <v>0</v>
      </c>
      <c r="CH98" s="99">
        <f t="shared" si="175"/>
        <v>0</v>
      </c>
      <c r="CI98" s="99">
        <f t="shared" si="175"/>
        <v>0</v>
      </c>
      <c r="CJ98" s="99">
        <f t="shared" si="175"/>
        <v>0</v>
      </c>
      <c r="CK98" s="99">
        <f t="shared" si="175"/>
        <v>0</v>
      </c>
      <c r="CL98" s="99">
        <f t="shared" si="175"/>
        <v>0</v>
      </c>
      <c r="CM98" s="99">
        <f t="shared" si="175"/>
        <v>0</v>
      </c>
      <c r="CN98" s="99">
        <f t="shared" si="175"/>
        <v>0</v>
      </c>
      <c r="CO98" s="99">
        <f t="shared" si="175"/>
        <v>0</v>
      </c>
      <c r="CP98" s="99">
        <f t="shared" si="175"/>
        <v>0</v>
      </c>
      <c r="CQ98" s="99">
        <f t="shared" si="175"/>
        <v>0</v>
      </c>
      <c r="CR98" s="99">
        <f t="shared" si="175"/>
        <v>0</v>
      </c>
      <c r="CS98" s="99">
        <f t="shared" si="175"/>
        <v>0</v>
      </c>
      <c r="CT98" s="99">
        <f t="shared" si="175"/>
        <v>0</v>
      </c>
      <c r="CU98" s="99">
        <f t="shared" si="175"/>
        <v>0</v>
      </c>
      <c r="CV98" s="99">
        <f t="shared" si="175"/>
        <v>0</v>
      </c>
      <c r="CW98" s="99">
        <f t="shared" si="175"/>
        <v>0</v>
      </c>
      <c r="CX98" s="39"/>
      <c r="CY98" s="39"/>
      <c r="CZ98" s="39"/>
      <c r="DA98" s="39"/>
      <c r="DB98" s="39"/>
      <c r="DC98" s="39"/>
      <c r="DD98" s="39"/>
      <c r="DE98" s="39"/>
      <c r="DF98" s="39"/>
      <c r="DG98" s="39"/>
      <c r="DH98" s="39"/>
      <c r="DI98" s="39"/>
      <c r="DJ98" s="39"/>
      <c r="DK98" s="39"/>
      <c r="DL98" s="39"/>
      <c r="DM98" s="39"/>
      <c r="DN98" s="39"/>
      <c r="DO98" s="39"/>
      <c r="DP98" s="39"/>
      <c r="DQ98" s="39"/>
      <c r="DR98" s="39"/>
      <c r="DS98" s="39"/>
      <c r="DT98" s="39"/>
      <c r="DU98" s="39"/>
      <c r="DV98" s="39"/>
      <c r="DW98" s="39"/>
      <c r="DX98" s="39"/>
      <c r="DY98" s="39"/>
      <c r="DZ98" s="39"/>
      <c r="EA98" s="39"/>
      <c r="EB98" s="39"/>
      <c r="EC98" s="39"/>
      <c r="ED98" s="39"/>
      <c r="EE98" s="39"/>
      <c r="EF98" s="39"/>
      <c r="EG98" s="39"/>
      <c r="EH98" s="39"/>
      <c r="EI98" s="39"/>
      <c r="EJ98" s="39"/>
      <c r="EK98" s="39"/>
      <c r="EL98" s="39"/>
      <c r="EM98" s="39"/>
      <c r="EN98" s="39"/>
      <c r="EO98" s="39"/>
      <c r="EP98" s="39"/>
      <c r="EQ98" s="39"/>
      <c r="ER98" s="39"/>
      <c r="ES98" s="39"/>
      <c r="ET98" s="39"/>
      <c r="EU98" s="39"/>
      <c r="EV98" s="39"/>
      <c r="EW98" s="39"/>
      <c r="EX98" s="39"/>
      <c r="EY98" s="39"/>
      <c r="EZ98" s="39"/>
      <c r="FA98" s="39"/>
      <c r="FB98" s="39"/>
      <c r="FC98" s="39"/>
      <c r="FD98" s="39"/>
      <c r="FE98" s="39"/>
      <c r="FF98" s="39"/>
      <c r="FG98" s="39"/>
      <c r="FH98" s="39"/>
      <c r="FI98" s="39"/>
      <c r="FJ98" s="39"/>
      <c r="FK98" s="39"/>
      <c r="FL98" s="39"/>
      <c r="FM98" s="39"/>
      <c r="FN98" s="39"/>
      <c r="FO98" s="39"/>
      <c r="FP98" s="39"/>
      <c r="FQ98" s="39"/>
      <c r="FR98" s="39"/>
      <c r="FS98" s="39"/>
      <c r="FT98" s="39"/>
      <c r="FU98" s="39"/>
      <c r="FV98" s="39"/>
      <c r="FW98" s="39"/>
      <c r="FX98" s="39"/>
      <c r="FY98" s="39"/>
      <c r="FZ98" s="39"/>
      <c r="GA98" s="39"/>
      <c r="GB98" s="39"/>
      <c r="GC98" s="39"/>
      <c r="GD98" s="39"/>
      <c r="GE98" s="39"/>
      <c r="GF98" s="39"/>
      <c r="GG98" s="39"/>
      <c r="GH98" s="39"/>
      <c r="GI98" s="39"/>
      <c r="GJ98" s="39"/>
      <c r="GK98" s="39"/>
      <c r="GL98" s="39"/>
      <c r="GM98" s="39"/>
      <c r="GN98" s="39"/>
      <c r="GO98" s="39"/>
      <c r="GP98" s="39"/>
      <c r="GQ98" s="39"/>
      <c r="GR98" s="39"/>
    </row>
    <row r="99" spans="2:200" hidden="1" outlineLevel="1" x14ac:dyDescent="0.25">
      <c r="B99" s="70" t="s">
        <v>65</v>
      </c>
      <c r="D99" s="99">
        <f t="shared" si="173"/>
        <v>0</v>
      </c>
      <c r="E99" s="99">
        <f t="shared" si="173"/>
        <v>0</v>
      </c>
      <c r="F99" s="99">
        <f t="shared" si="173"/>
        <v>-717579.25765528227</v>
      </c>
      <c r="G99" s="99">
        <f t="shared" si="173"/>
        <v>0</v>
      </c>
      <c r="H99" s="99">
        <f t="shared" si="173"/>
        <v>0</v>
      </c>
      <c r="I99" s="99">
        <f t="shared" si="173"/>
        <v>0</v>
      </c>
      <c r="J99" s="99">
        <f t="shared" si="173"/>
        <v>0</v>
      </c>
      <c r="K99" s="99">
        <f t="shared" si="173"/>
        <v>0</v>
      </c>
      <c r="L99" s="99">
        <f t="shared" si="173"/>
        <v>0</v>
      </c>
      <c r="P99" s="5"/>
      <c r="Q99" s="99">
        <f>-(Q95+Q98)</f>
        <v>0</v>
      </c>
      <c r="R99" s="99">
        <f t="shared" ref="R99:CC99" si="176">-(R95+R98)</f>
        <v>0</v>
      </c>
      <c r="S99" s="99">
        <f t="shared" si="176"/>
        <v>0</v>
      </c>
      <c r="T99" s="99">
        <f t="shared" si="176"/>
        <v>0</v>
      </c>
      <c r="U99" s="99">
        <f t="shared" si="176"/>
        <v>0</v>
      </c>
      <c r="V99" s="99">
        <f t="shared" si="176"/>
        <v>0</v>
      </c>
      <c r="W99" s="99">
        <f t="shared" si="176"/>
        <v>0</v>
      </c>
      <c r="X99" s="99">
        <f t="shared" si="176"/>
        <v>0</v>
      </c>
      <c r="Y99" s="99">
        <f t="shared" si="176"/>
        <v>0</v>
      </c>
      <c r="Z99" s="99">
        <f t="shared" si="176"/>
        <v>0</v>
      </c>
      <c r="AA99" s="99">
        <f t="shared" si="176"/>
        <v>0</v>
      </c>
      <c r="AB99" s="99">
        <f t="shared" si="176"/>
        <v>0</v>
      </c>
      <c r="AC99" s="99">
        <f t="shared" si="176"/>
        <v>0</v>
      </c>
      <c r="AD99" s="99">
        <f t="shared" si="176"/>
        <v>0</v>
      </c>
      <c r="AE99" s="99">
        <f t="shared" si="176"/>
        <v>0</v>
      </c>
      <c r="AF99" s="99">
        <f t="shared" si="176"/>
        <v>0</v>
      </c>
      <c r="AG99" s="99">
        <f t="shared" si="176"/>
        <v>0</v>
      </c>
      <c r="AH99" s="99">
        <f t="shared" si="176"/>
        <v>0</v>
      </c>
      <c r="AI99" s="99">
        <f t="shared" si="176"/>
        <v>-717579.25765528227</v>
      </c>
      <c r="AJ99" s="99">
        <f t="shared" si="176"/>
        <v>0</v>
      </c>
      <c r="AK99" s="99">
        <f t="shared" si="176"/>
        <v>0</v>
      </c>
      <c r="AL99" s="99">
        <f t="shared" si="176"/>
        <v>0</v>
      </c>
      <c r="AM99" s="99">
        <f t="shared" si="176"/>
        <v>0</v>
      </c>
      <c r="AN99" s="99">
        <f t="shared" si="176"/>
        <v>0</v>
      </c>
      <c r="AO99" s="99">
        <f t="shared" si="176"/>
        <v>0</v>
      </c>
      <c r="AP99" s="99">
        <f t="shared" si="176"/>
        <v>0</v>
      </c>
      <c r="AQ99" s="99">
        <f t="shared" si="176"/>
        <v>0</v>
      </c>
      <c r="AR99" s="99">
        <f t="shared" si="176"/>
        <v>0</v>
      </c>
      <c r="AS99" s="99">
        <f t="shared" si="176"/>
        <v>0</v>
      </c>
      <c r="AT99" s="99">
        <f t="shared" si="176"/>
        <v>0</v>
      </c>
      <c r="AU99" s="99">
        <f t="shared" si="176"/>
        <v>0</v>
      </c>
      <c r="AV99" s="99">
        <f t="shared" si="176"/>
        <v>0</v>
      </c>
      <c r="AW99" s="99">
        <f t="shared" si="176"/>
        <v>0</v>
      </c>
      <c r="AX99" s="99">
        <f t="shared" si="176"/>
        <v>0</v>
      </c>
      <c r="AY99" s="99">
        <f t="shared" si="176"/>
        <v>0</v>
      </c>
      <c r="AZ99" s="99">
        <f t="shared" si="176"/>
        <v>0</v>
      </c>
      <c r="BA99" s="99">
        <f t="shared" si="176"/>
        <v>0</v>
      </c>
      <c r="BB99" s="99">
        <f t="shared" si="176"/>
        <v>0</v>
      </c>
      <c r="BC99" s="99">
        <f t="shared" si="176"/>
        <v>0</v>
      </c>
      <c r="BD99" s="99">
        <f t="shared" si="176"/>
        <v>0</v>
      </c>
      <c r="BE99" s="99">
        <f t="shared" si="176"/>
        <v>0</v>
      </c>
      <c r="BF99" s="99">
        <f t="shared" si="176"/>
        <v>0</v>
      </c>
      <c r="BG99" s="99">
        <f t="shared" si="176"/>
        <v>0</v>
      </c>
      <c r="BH99" s="99">
        <f t="shared" si="176"/>
        <v>0</v>
      </c>
      <c r="BI99" s="99">
        <f t="shared" si="176"/>
        <v>0</v>
      </c>
      <c r="BJ99" s="99">
        <f t="shared" si="176"/>
        <v>0</v>
      </c>
      <c r="BK99" s="99">
        <f t="shared" si="176"/>
        <v>0</v>
      </c>
      <c r="BL99" s="99">
        <f t="shared" si="176"/>
        <v>0</v>
      </c>
      <c r="BM99" s="99">
        <f t="shared" si="176"/>
        <v>0</v>
      </c>
      <c r="BN99" s="99">
        <f t="shared" si="176"/>
        <v>0</v>
      </c>
      <c r="BO99" s="99">
        <f t="shared" si="176"/>
        <v>0</v>
      </c>
      <c r="BP99" s="99">
        <f t="shared" si="176"/>
        <v>0</v>
      </c>
      <c r="BQ99" s="99">
        <f t="shared" si="176"/>
        <v>0</v>
      </c>
      <c r="BR99" s="99">
        <f t="shared" si="176"/>
        <v>0</v>
      </c>
      <c r="BS99" s="99">
        <f t="shared" si="176"/>
        <v>0</v>
      </c>
      <c r="BT99" s="99">
        <f t="shared" si="176"/>
        <v>0</v>
      </c>
      <c r="BU99" s="99">
        <f t="shared" si="176"/>
        <v>0</v>
      </c>
      <c r="BV99" s="99">
        <f t="shared" si="176"/>
        <v>0</v>
      </c>
      <c r="BW99" s="99">
        <f t="shared" si="176"/>
        <v>0</v>
      </c>
      <c r="BX99" s="99">
        <f t="shared" si="176"/>
        <v>0</v>
      </c>
      <c r="BY99" s="99">
        <f t="shared" si="176"/>
        <v>0</v>
      </c>
      <c r="BZ99" s="99">
        <f t="shared" si="176"/>
        <v>0</v>
      </c>
      <c r="CA99" s="99">
        <f t="shared" si="176"/>
        <v>0</v>
      </c>
      <c r="CB99" s="99">
        <f t="shared" si="176"/>
        <v>0</v>
      </c>
      <c r="CC99" s="99">
        <f t="shared" si="176"/>
        <v>0</v>
      </c>
      <c r="CD99" s="99">
        <f t="shared" ref="CD99:CW99" si="177">-(CD95+CD98)</f>
        <v>0</v>
      </c>
      <c r="CE99" s="99">
        <f t="shared" si="177"/>
        <v>0</v>
      </c>
      <c r="CF99" s="99">
        <f t="shared" si="177"/>
        <v>0</v>
      </c>
      <c r="CG99" s="99">
        <f t="shared" si="177"/>
        <v>0</v>
      </c>
      <c r="CH99" s="99">
        <f t="shared" si="177"/>
        <v>0</v>
      </c>
      <c r="CI99" s="99">
        <f t="shared" si="177"/>
        <v>0</v>
      </c>
      <c r="CJ99" s="99">
        <f t="shared" si="177"/>
        <v>0</v>
      </c>
      <c r="CK99" s="99">
        <f t="shared" si="177"/>
        <v>0</v>
      </c>
      <c r="CL99" s="99">
        <f t="shared" si="177"/>
        <v>0</v>
      </c>
      <c r="CM99" s="99">
        <f t="shared" si="177"/>
        <v>0</v>
      </c>
      <c r="CN99" s="99">
        <f t="shared" si="177"/>
        <v>0</v>
      </c>
      <c r="CO99" s="99">
        <f t="shared" si="177"/>
        <v>0</v>
      </c>
      <c r="CP99" s="99">
        <f t="shared" si="177"/>
        <v>0</v>
      </c>
      <c r="CQ99" s="99">
        <f t="shared" si="177"/>
        <v>0</v>
      </c>
      <c r="CR99" s="99">
        <f t="shared" si="177"/>
        <v>0</v>
      </c>
      <c r="CS99" s="99">
        <f t="shared" si="177"/>
        <v>0</v>
      </c>
      <c r="CT99" s="99">
        <f t="shared" si="177"/>
        <v>0</v>
      </c>
      <c r="CU99" s="99">
        <f t="shared" si="177"/>
        <v>0</v>
      </c>
      <c r="CV99" s="99">
        <f t="shared" si="177"/>
        <v>0</v>
      </c>
      <c r="CW99" s="99">
        <f t="shared" si="177"/>
        <v>0</v>
      </c>
    </row>
    <row r="100" spans="2:200" s="89" customFormat="1" hidden="1" outlineLevel="1" x14ac:dyDescent="0.25">
      <c r="B100" s="123" t="s">
        <v>74</v>
      </c>
      <c r="D100" s="99">
        <f t="shared" si="173"/>
        <v>0</v>
      </c>
      <c r="E100" s="99">
        <f t="shared" si="173"/>
        <v>0</v>
      </c>
      <c r="F100" s="99">
        <f t="shared" si="173"/>
        <v>-1993275.7157091179</v>
      </c>
      <c r="G100" s="99">
        <f t="shared" si="173"/>
        <v>0</v>
      </c>
      <c r="H100" s="99">
        <f t="shared" si="173"/>
        <v>0</v>
      </c>
      <c r="I100" s="99">
        <f t="shared" si="173"/>
        <v>0</v>
      </c>
      <c r="J100" s="99">
        <f t="shared" si="173"/>
        <v>0</v>
      </c>
      <c r="K100" s="99">
        <f t="shared" si="173"/>
        <v>0</v>
      </c>
      <c r="L100" s="99">
        <f t="shared" si="173"/>
        <v>0</v>
      </c>
      <c r="P100" s="5"/>
      <c r="Q100" s="99">
        <f>Q98+Q99</f>
        <v>0</v>
      </c>
      <c r="R100" s="99">
        <f t="shared" ref="R100:CC100" si="178">R98+R99</f>
        <v>0</v>
      </c>
      <c r="S100" s="99">
        <f t="shared" si="178"/>
        <v>0</v>
      </c>
      <c r="T100" s="99">
        <f t="shared" si="178"/>
        <v>0</v>
      </c>
      <c r="U100" s="99">
        <f t="shared" si="178"/>
        <v>0</v>
      </c>
      <c r="V100" s="99">
        <f t="shared" si="178"/>
        <v>0</v>
      </c>
      <c r="W100" s="99">
        <f t="shared" si="178"/>
        <v>0</v>
      </c>
      <c r="X100" s="99">
        <f t="shared" si="178"/>
        <v>0</v>
      </c>
      <c r="Y100" s="99">
        <f t="shared" si="178"/>
        <v>0</v>
      </c>
      <c r="Z100" s="99">
        <f t="shared" si="178"/>
        <v>0</v>
      </c>
      <c r="AA100" s="99">
        <f t="shared" si="178"/>
        <v>0</v>
      </c>
      <c r="AB100" s="99">
        <f t="shared" si="178"/>
        <v>0</v>
      </c>
      <c r="AC100" s="99">
        <f t="shared" si="178"/>
        <v>0</v>
      </c>
      <c r="AD100" s="99">
        <f t="shared" si="178"/>
        <v>0</v>
      </c>
      <c r="AE100" s="99">
        <f t="shared" si="178"/>
        <v>0</v>
      </c>
      <c r="AF100" s="99">
        <f t="shared" si="178"/>
        <v>0</v>
      </c>
      <c r="AG100" s="99">
        <f t="shared" si="178"/>
        <v>0</v>
      </c>
      <c r="AH100" s="99">
        <f t="shared" si="178"/>
        <v>0</v>
      </c>
      <c r="AI100" s="99">
        <f t="shared" si="178"/>
        <v>-1993275.7157091179</v>
      </c>
      <c r="AJ100" s="99">
        <f t="shared" si="178"/>
        <v>0</v>
      </c>
      <c r="AK100" s="99">
        <f t="shared" si="178"/>
        <v>0</v>
      </c>
      <c r="AL100" s="99">
        <f t="shared" si="178"/>
        <v>0</v>
      </c>
      <c r="AM100" s="99">
        <f t="shared" si="178"/>
        <v>0</v>
      </c>
      <c r="AN100" s="99">
        <f t="shared" si="178"/>
        <v>0</v>
      </c>
      <c r="AO100" s="99">
        <f t="shared" si="178"/>
        <v>0</v>
      </c>
      <c r="AP100" s="99">
        <f t="shared" si="178"/>
        <v>0</v>
      </c>
      <c r="AQ100" s="99">
        <f t="shared" si="178"/>
        <v>0</v>
      </c>
      <c r="AR100" s="99">
        <f t="shared" si="178"/>
        <v>0</v>
      </c>
      <c r="AS100" s="99">
        <f t="shared" si="178"/>
        <v>0</v>
      </c>
      <c r="AT100" s="99">
        <f t="shared" si="178"/>
        <v>0</v>
      </c>
      <c r="AU100" s="99">
        <f t="shared" si="178"/>
        <v>0</v>
      </c>
      <c r="AV100" s="99">
        <f t="shared" si="178"/>
        <v>0</v>
      </c>
      <c r="AW100" s="99">
        <f t="shared" si="178"/>
        <v>0</v>
      </c>
      <c r="AX100" s="99">
        <f t="shared" si="178"/>
        <v>0</v>
      </c>
      <c r="AY100" s="99">
        <f t="shared" si="178"/>
        <v>0</v>
      </c>
      <c r="AZ100" s="99">
        <f t="shared" si="178"/>
        <v>0</v>
      </c>
      <c r="BA100" s="99">
        <f t="shared" si="178"/>
        <v>0</v>
      </c>
      <c r="BB100" s="99">
        <f t="shared" si="178"/>
        <v>0</v>
      </c>
      <c r="BC100" s="99">
        <f t="shared" si="178"/>
        <v>0</v>
      </c>
      <c r="BD100" s="99">
        <f t="shared" si="178"/>
        <v>0</v>
      </c>
      <c r="BE100" s="99">
        <f t="shared" si="178"/>
        <v>0</v>
      </c>
      <c r="BF100" s="99">
        <f t="shared" si="178"/>
        <v>0</v>
      </c>
      <c r="BG100" s="99">
        <f t="shared" si="178"/>
        <v>0</v>
      </c>
      <c r="BH100" s="99">
        <f t="shared" si="178"/>
        <v>0</v>
      </c>
      <c r="BI100" s="99">
        <f t="shared" si="178"/>
        <v>0</v>
      </c>
      <c r="BJ100" s="99">
        <f t="shared" si="178"/>
        <v>0</v>
      </c>
      <c r="BK100" s="99">
        <f t="shared" si="178"/>
        <v>0</v>
      </c>
      <c r="BL100" s="99">
        <f t="shared" si="178"/>
        <v>0</v>
      </c>
      <c r="BM100" s="99">
        <f t="shared" si="178"/>
        <v>0</v>
      </c>
      <c r="BN100" s="99">
        <f t="shared" si="178"/>
        <v>0</v>
      </c>
      <c r="BO100" s="99">
        <f t="shared" si="178"/>
        <v>0</v>
      </c>
      <c r="BP100" s="99">
        <f t="shared" si="178"/>
        <v>0</v>
      </c>
      <c r="BQ100" s="99">
        <f t="shared" si="178"/>
        <v>0</v>
      </c>
      <c r="BR100" s="99">
        <f t="shared" si="178"/>
        <v>0</v>
      </c>
      <c r="BS100" s="99">
        <f t="shared" si="178"/>
        <v>0</v>
      </c>
      <c r="BT100" s="99">
        <f t="shared" si="178"/>
        <v>0</v>
      </c>
      <c r="BU100" s="99">
        <f t="shared" si="178"/>
        <v>0</v>
      </c>
      <c r="BV100" s="99">
        <f t="shared" si="178"/>
        <v>0</v>
      </c>
      <c r="BW100" s="99">
        <f t="shared" si="178"/>
        <v>0</v>
      </c>
      <c r="BX100" s="99">
        <f t="shared" si="178"/>
        <v>0</v>
      </c>
      <c r="BY100" s="99">
        <f t="shared" si="178"/>
        <v>0</v>
      </c>
      <c r="BZ100" s="99">
        <f t="shared" si="178"/>
        <v>0</v>
      </c>
      <c r="CA100" s="99">
        <f t="shared" si="178"/>
        <v>0</v>
      </c>
      <c r="CB100" s="99">
        <f t="shared" si="178"/>
        <v>0</v>
      </c>
      <c r="CC100" s="99">
        <f t="shared" si="178"/>
        <v>0</v>
      </c>
      <c r="CD100" s="99">
        <f t="shared" ref="CD100:CW100" si="179">CD98+CD99</f>
        <v>0</v>
      </c>
      <c r="CE100" s="99">
        <f t="shared" si="179"/>
        <v>0</v>
      </c>
      <c r="CF100" s="99">
        <f t="shared" si="179"/>
        <v>0</v>
      </c>
      <c r="CG100" s="99">
        <f t="shared" si="179"/>
        <v>0</v>
      </c>
      <c r="CH100" s="99">
        <f t="shared" si="179"/>
        <v>0</v>
      </c>
      <c r="CI100" s="99">
        <f t="shared" si="179"/>
        <v>0</v>
      </c>
      <c r="CJ100" s="99">
        <f t="shared" si="179"/>
        <v>0</v>
      </c>
      <c r="CK100" s="99">
        <f t="shared" si="179"/>
        <v>0</v>
      </c>
      <c r="CL100" s="99">
        <f t="shared" si="179"/>
        <v>0</v>
      </c>
      <c r="CM100" s="99">
        <f t="shared" si="179"/>
        <v>0</v>
      </c>
      <c r="CN100" s="99">
        <f t="shared" si="179"/>
        <v>0</v>
      </c>
      <c r="CO100" s="99">
        <f t="shared" si="179"/>
        <v>0</v>
      </c>
      <c r="CP100" s="99">
        <f t="shared" si="179"/>
        <v>0</v>
      </c>
      <c r="CQ100" s="99">
        <f t="shared" si="179"/>
        <v>0</v>
      </c>
      <c r="CR100" s="99">
        <f t="shared" si="179"/>
        <v>0</v>
      </c>
      <c r="CS100" s="99">
        <f t="shared" si="179"/>
        <v>0</v>
      </c>
      <c r="CT100" s="99">
        <f t="shared" si="179"/>
        <v>0</v>
      </c>
      <c r="CU100" s="99">
        <f t="shared" si="179"/>
        <v>0</v>
      </c>
      <c r="CV100" s="99">
        <f t="shared" si="179"/>
        <v>0</v>
      </c>
      <c r="CW100" s="99">
        <f t="shared" si="179"/>
        <v>0</v>
      </c>
    </row>
    <row r="101" spans="2:200" s="89" customFormat="1" ht="13.8" hidden="1" outlineLevel="1" thickBot="1" x14ac:dyDescent="0.3">
      <c r="B101" s="125" t="s">
        <v>67</v>
      </c>
      <c r="C101" s="126"/>
      <c r="D101" s="127">
        <f>MAX(D95+D100,0)</f>
        <v>0</v>
      </c>
      <c r="E101" s="127">
        <f t="shared" ref="E101:L101" si="180">MAX(E95+E100,0)</f>
        <v>0</v>
      </c>
      <c r="F101" s="127">
        <f t="shared" si="180"/>
        <v>0</v>
      </c>
      <c r="G101" s="127">
        <f t="shared" si="180"/>
        <v>0</v>
      </c>
      <c r="H101" s="127">
        <f t="shared" si="180"/>
        <v>0</v>
      </c>
      <c r="I101" s="127">
        <f t="shared" si="180"/>
        <v>0</v>
      </c>
      <c r="J101" s="127">
        <f t="shared" si="180"/>
        <v>0</v>
      </c>
      <c r="K101" s="127">
        <f t="shared" si="180"/>
        <v>0</v>
      </c>
      <c r="L101" s="127">
        <f t="shared" si="180"/>
        <v>0</v>
      </c>
      <c r="P101" s="5"/>
      <c r="Q101" s="127">
        <f>Q95+Q100</f>
        <v>0</v>
      </c>
      <c r="R101" s="127">
        <f t="shared" ref="R101:CC101" si="181">R95+R100</f>
        <v>0</v>
      </c>
      <c r="S101" s="127">
        <f t="shared" si="181"/>
        <v>0</v>
      </c>
      <c r="T101" s="127">
        <f t="shared" si="181"/>
        <v>0</v>
      </c>
      <c r="U101" s="127">
        <f t="shared" si="181"/>
        <v>0</v>
      </c>
      <c r="V101" s="127">
        <f t="shared" si="181"/>
        <v>0</v>
      </c>
      <c r="W101" s="127">
        <f t="shared" si="181"/>
        <v>0</v>
      </c>
      <c r="X101" s="127">
        <f t="shared" si="181"/>
        <v>0</v>
      </c>
      <c r="Y101" s="127">
        <f t="shared" si="181"/>
        <v>0</v>
      </c>
      <c r="Z101" s="127">
        <f t="shared" si="181"/>
        <v>0</v>
      </c>
      <c r="AA101" s="127">
        <f t="shared" si="181"/>
        <v>0</v>
      </c>
      <c r="AB101" s="127">
        <f t="shared" si="181"/>
        <v>0</v>
      </c>
      <c r="AC101" s="127">
        <f t="shared" si="181"/>
        <v>0</v>
      </c>
      <c r="AD101" s="127">
        <f t="shared" si="181"/>
        <v>0</v>
      </c>
      <c r="AE101" s="127">
        <f t="shared" si="181"/>
        <v>0</v>
      </c>
      <c r="AF101" s="127">
        <f t="shared" si="181"/>
        <v>0</v>
      </c>
      <c r="AG101" s="127">
        <f t="shared" si="181"/>
        <v>0</v>
      </c>
      <c r="AH101" s="127">
        <f t="shared" si="181"/>
        <v>0</v>
      </c>
      <c r="AI101" s="127">
        <f t="shared" si="181"/>
        <v>0</v>
      </c>
      <c r="AJ101" s="127">
        <f t="shared" si="181"/>
        <v>0</v>
      </c>
      <c r="AK101" s="127">
        <f t="shared" si="181"/>
        <v>0</v>
      </c>
      <c r="AL101" s="127">
        <f t="shared" si="181"/>
        <v>0</v>
      </c>
      <c r="AM101" s="127">
        <f t="shared" si="181"/>
        <v>0</v>
      </c>
      <c r="AN101" s="127">
        <f t="shared" si="181"/>
        <v>0</v>
      </c>
      <c r="AO101" s="127">
        <f t="shared" si="181"/>
        <v>0</v>
      </c>
      <c r="AP101" s="127">
        <f t="shared" si="181"/>
        <v>0</v>
      </c>
      <c r="AQ101" s="127">
        <f t="shared" si="181"/>
        <v>0</v>
      </c>
      <c r="AR101" s="127">
        <f t="shared" si="181"/>
        <v>0</v>
      </c>
      <c r="AS101" s="127">
        <f t="shared" si="181"/>
        <v>0</v>
      </c>
      <c r="AT101" s="127">
        <f t="shared" si="181"/>
        <v>0</v>
      </c>
      <c r="AU101" s="127">
        <f t="shared" si="181"/>
        <v>0</v>
      </c>
      <c r="AV101" s="127">
        <f t="shared" si="181"/>
        <v>0</v>
      </c>
      <c r="AW101" s="127">
        <f t="shared" si="181"/>
        <v>0</v>
      </c>
      <c r="AX101" s="127">
        <f t="shared" si="181"/>
        <v>0</v>
      </c>
      <c r="AY101" s="127">
        <f t="shared" si="181"/>
        <v>0</v>
      </c>
      <c r="AZ101" s="127">
        <f t="shared" si="181"/>
        <v>0</v>
      </c>
      <c r="BA101" s="127">
        <f t="shared" si="181"/>
        <v>0</v>
      </c>
      <c r="BB101" s="127">
        <f t="shared" si="181"/>
        <v>0</v>
      </c>
      <c r="BC101" s="127">
        <f t="shared" si="181"/>
        <v>0</v>
      </c>
      <c r="BD101" s="127">
        <f t="shared" si="181"/>
        <v>0</v>
      </c>
      <c r="BE101" s="127">
        <f t="shared" si="181"/>
        <v>0</v>
      </c>
      <c r="BF101" s="127">
        <f t="shared" si="181"/>
        <v>0</v>
      </c>
      <c r="BG101" s="127">
        <f t="shared" si="181"/>
        <v>0</v>
      </c>
      <c r="BH101" s="127">
        <f t="shared" si="181"/>
        <v>0</v>
      </c>
      <c r="BI101" s="127">
        <f t="shared" si="181"/>
        <v>0</v>
      </c>
      <c r="BJ101" s="127">
        <f t="shared" si="181"/>
        <v>0</v>
      </c>
      <c r="BK101" s="127">
        <f t="shared" si="181"/>
        <v>0</v>
      </c>
      <c r="BL101" s="127">
        <f t="shared" si="181"/>
        <v>0</v>
      </c>
      <c r="BM101" s="127">
        <f t="shared" si="181"/>
        <v>0</v>
      </c>
      <c r="BN101" s="127">
        <f t="shared" si="181"/>
        <v>0</v>
      </c>
      <c r="BO101" s="127">
        <f t="shared" si="181"/>
        <v>0</v>
      </c>
      <c r="BP101" s="127">
        <f t="shared" si="181"/>
        <v>0</v>
      </c>
      <c r="BQ101" s="127">
        <f t="shared" si="181"/>
        <v>0</v>
      </c>
      <c r="BR101" s="127">
        <f t="shared" si="181"/>
        <v>0</v>
      </c>
      <c r="BS101" s="127">
        <f t="shared" si="181"/>
        <v>0</v>
      </c>
      <c r="BT101" s="127">
        <f t="shared" si="181"/>
        <v>0</v>
      </c>
      <c r="BU101" s="127">
        <f t="shared" si="181"/>
        <v>0</v>
      </c>
      <c r="BV101" s="127">
        <f t="shared" si="181"/>
        <v>0</v>
      </c>
      <c r="BW101" s="127">
        <f t="shared" si="181"/>
        <v>0</v>
      </c>
      <c r="BX101" s="127">
        <f t="shared" si="181"/>
        <v>0</v>
      </c>
      <c r="BY101" s="127">
        <f t="shared" si="181"/>
        <v>0</v>
      </c>
      <c r="BZ101" s="127">
        <f t="shared" si="181"/>
        <v>0</v>
      </c>
      <c r="CA101" s="127">
        <f t="shared" si="181"/>
        <v>0</v>
      </c>
      <c r="CB101" s="127">
        <f t="shared" si="181"/>
        <v>0</v>
      </c>
      <c r="CC101" s="127">
        <f t="shared" si="181"/>
        <v>0</v>
      </c>
      <c r="CD101" s="127">
        <f t="shared" ref="CD101:CW101" si="182">CD95+CD100</f>
        <v>0</v>
      </c>
      <c r="CE101" s="127">
        <f t="shared" si="182"/>
        <v>0</v>
      </c>
      <c r="CF101" s="127">
        <f t="shared" si="182"/>
        <v>0</v>
      </c>
      <c r="CG101" s="127">
        <f t="shared" si="182"/>
        <v>0</v>
      </c>
      <c r="CH101" s="127">
        <f t="shared" si="182"/>
        <v>0</v>
      </c>
      <c r="CI101" s="127">
        <f t="shared" si="182"/>
        <v>0</v>
      </c>
      <c r="CJ101" s="127">
        <f t="shared" si="182"/>
        <v>0</v>
      </c>
      <c r="CK101" s="127">
        <f t="shared" si="182"/>
        <v>0</v>
      </c>
      <c r="CL101" s="127">
        <f t="shared" si="182"/>
        <v>0</v>
      </c>
      <c r="CM101" s="127">
        <f t="shared" si="182"/>
        <v>0</v>
      </c>
      <c r="CN101" s="127">
        <f t="shared" si="182"/>
        <v>0</v>
      </c>
      <c r="CO101" s="127">
        <f t="shared" si="182"/>
        <v>0</v>
      </c>
      <c r="CP101" s="127">
        <f t="shared" si="182"/>
        <v>0</v>
      </c>
      <c r="CQ101" s="127">
        <f t="shared" si="182"/>
        <v>0</v>
      </c>
      <c r="CR101" s="127">
        <f t="shared" si="182"/>
        <v>0</v>
      </c>
      <c r="CS101" s="127">
        <f t="shared" si="182"/>
        <v>0</v>
      </c>
      <c r="CT101" s="127">
        <f t="shared" si="182"/>
        <v>0</v>
      </c>
      <c r="CU101" s="127">
        <f t="shared" si="182"/>
        <v>0</v>
      </c>
      <c r="CV101" s="127">
        <f t="shared" si="182"/>
        <v>0</v>
      </c>
      <c r="CW101" s="127">
        <f t="shared" si="182"/>
        <v>0</v>
      </c>
    </row>
    <row r="102" spans="2:200" ht="6" hidden="1" customHeight="1" outlineLevel="1" thickTop="1" x14ac:dyDescent="0.25">
      <c r="P102" s="5"/>
    </row>
    <row r="103" spans="2:200" collapsed="1" x14ac:dyDescent="0.25">
      <c r="P103" s="5"/>
    </row>
    <row r="104" spans="2:200" x14ac:dyDescent="0.25">
      <c r="B104" s="53" t="s">
        <v>52</v>
      </c>
      <c r="C104" s="54"/>
      <c r="D104" s="55" t="s">
        <v>35</v>
      </c>
      <c r="P104" s="5"/>
      <c r="Q104" s="60"/>
    </row>
    <row r="105" spans="2:200" x14ac:dyDescent="0.25">
      <c r="B105" s="134" t="s">
        <v>11</v>
      </c>
      <c r="C105" s="135"/>
      <c r="D105" s="101">
        <f>SUM(D42:L42)</f>
        <v>15200000</v>
      </c>
      <c r="P105" s="5"/>
    </row>
    <row r="106" spans="2:200" x14ac:dyDescent="0.25">
      <c r="B106" s="70" t="s">
        <v>75</v>
      </c>
      <c r="C106" s="71"/>
      <c r="D106" s="107">
        <f>-SUM(D43:L43)+SUM(D46:L46)</f>
        <v>20482038.372459311</v>
      </c>
      <c r="P106" s="5"/>
    </row>
    <row r="107" spans="2:200" x14ac:dyDescent="0.25">
      <c r="B107" s="70" t="s">
        <v>76</v>
      </c>
      <c r="C107" s="136"/>
      <c r="D107" s="107">
        <f>D106-D105</f>
        <v>5282038.372459311</v>
      </c>
      <c r="P107" s="5"/>
    </row>
    <row r="108" spans="2:200" x14ac:dyDescent="0.25">
      <c r="B108" s="97" t="s">
        <v>77</v>
      </c>
      <c r="C108" s="137"/>
      <c r="D108" s="138">
        <f>D106/D105</f>
        <v>1.3475025245039021</v>
      </c>
      <c r="P108" s="5"/>
    </row>
    <row r="109" spans="2:200" x14ac:dyDescent="0.25">
      <c r="B109" s="97" t="s">
        <v>78</v>
      </c>
      <c r="C109" s="139"/>
      <c r="D109" s="140">
        <f>(1+IRR(Q47:CW47))^12-1</f>
        <v>0.26102111978677489</v>
      </c>
      <c r="P109" s="5"/>
    </row>
    <row r="110" spans="2:200" x14ac:dyDescent="0.25">
      <c r="B110" s="39"/>
      <c r="C110" s="93"/>
      <c r="D110" s="39"/>
      <c r="P110" s="5"/>
    </row>
    <row r="111" spans="2:200" x14ac:dyDescent="0.25">
      <c r="B111" s="53" t="s">
        <v>58</v>
      </c>
      <c r="C111" s="54"/>
      <c r="D111" s="55" t="s">
        <v>35</v>
      </c>
      <c r="P111" s="5"/>
    </row>
    <row r="112" spans="2:200" x14ac:dyDescent="0.25">
      <c r="B112" s="134" t="s">
        <v>11</v>
      </c>
      <c r="C112" s="135"/>
      <c r="D112" s="101">
        <f>SUM(D51:L51)</f>
        <v>3800000</v>
      </c>
      <c r="P112" s="5"/>
    </row>
    <row r="113" spans="2:16" x14ac:dyDescent="0.25">
      <c r="B113" s="70" t="s">
        <v>75</v>
      </c>
      <c r="C113" s="71"/>
      <c r="D113" s="107">
        <f>-SUM(D52:L52)+SUM(D55:L55)</f>
        <v>5917961.627540689</v>
      </c>
      <c r="P113" s="5"/>
    </row>
    <row r="114" spans="2:16" x14ac:dyDescent="0.25">
      <c r="B114" s="70" t="s">
        <v>76</v>
      </c>
      <c r="C114" s="136"/>
      <c r="D114" s="107">
        <f>D113-D112</f>
        <v>2117961.627540689</v>
      </c>
      <c r="P114" s="5"/>
    </row>
    <row r="115" spans="2:16" x14ac:dyDescent="0.25">
      <c r="B115" s="97" t="s">
        <v>77</v>
      </c>
      <c r="C115" s="137"/>
      <c r="D115" s="138">
        <f>D113/D112</f>
        <v>1.5573583230370234</v>
      </c>
      <c r="P115" s="5"/>
    </row>
    <row r="116" spans="2:16" x14ac:dyDescent="0.25">
      <c r="B116" s="97" t="s">
        <v>78</v>
      </c>
      <c r="C116" s="139"/>
      <c r="D116" s="140">
        <f>(1+IRR(Q56:CW56))^12-1</f>
        <v>0.40893948573196814</v>
      </c>
      <c r="P116" s="5"/>
    </row>
  </sheetData>
  <conditionalFormatting sqref="R26:CV28 CW26:CW29 Q29:CV29 E26:L26 E29:L29 Q31:CW31 N20:N24 R20:CW21 Q22:CW24 D44:L44 D51:L53 Q44:CW44 Q51:CW53 Q46:CW46 Q17:CW17">
    <cfRule type="cellIs" dxfId="146" priority="147" stopIfTrue="1" operator="equal">
      <formula>0</formula>
    </cfRule>
  </conditionalFormatting>
  <conditionalFormatting sqref="C25">
    <cfRule type="cellIs" dxfId="145" priority="145" stopIfTrue="1" operator="notEqual">
      <formula>"OK"</formula>
    </cfRule>
  </conditionalFormatting>
  <conditionalFormatting sqref="E20:L20 D31:L31 D23:H24">
    <cfRule type="cellIs" dxfId="144" priority="146" stopIfTrue="1" operator="equal">
      <formula>0</formula>
    </cfRule>
  </conditionalFormatting>
  <conditionalFormatting sqref="N27">
    <cfRule type="cellIs" dxfId="143" priority="144" stopIfTrue="1" operator="equal">
      <formula>0</formula>
    </cfRule>
  </conditionalFormatting>
  <conditionalFormatting sqref="N25:N26">
    <cfRule type="cellIs" dxfId="142" priority="143" stopIfTrue="1" operator="equal">
      <formula>0</formula>
    </cfRule>
  </conditionalFormatting>
  <conditionalFormatting sqref="N28">
    <cfRule type="cellIs" dxfId="141" priority="142" stopIfTrue="1" operator="equal">
      <formula>0</formula>
    </cfRule>
  </conditionalFormatting>
  <conditionalFormatting sqref="I31:L31 I23:L24">
    <cfRule type="cellIs" dxfId="140" priority="141" stopIfTrue="1" operator="equal">
      <formula>0</formula>
    </cfRule>
  </conditionalFormatting>
  <conditionalFormatting sqref="D17:L17">
    <cfRule type="cellIs" dxfId="139" priority="140" stopIfTrue="1" operator="equal">
      <formula>0</formula>
    </cfRule>
  </conditionalFormatting>
  <conditionalFormatting sqref="I17:L17">
    <cfRule type="cellIs" dxfId="138" priority="139" stopIfTrue="1" operator="equal">
      <formula>0</formula>
    </cfRule>
  </conditionalFormatting>
  <conditionalFormatting sqref="D26:L26">
    <cfRule type="cellIs" dxfId="137" priority="138" stopIfTrue="1" operator="equal">
      <formula>0</formula>
    </cfRule>
  </conditionalFormatting>
  <conditionalFormatting sqref="I22 K22:L22">
    <cfRule type="cellIs" dxfId="136" priority="131" stopIfTrue="1" operator="equal">
      <formula>0</formula>
    </cfRule>
  </conditionalFormatting>
  <conditionalFormatting sqref="D22:I22 K22:L22">
    <cfRule type="cellIs" dxfId="135" priority="132" stopIfTrue="1" operator="equal">
      <formula>0</formula>
    </cfRule>
  </conditionalFormatting>
  <conditionalFormatting sqref="D29:L29">
    <cfRule type="cellIs" dxfId="134" priority="137" stopIfTrue="1" operator="equal">
      <formula>0</formula>
    </cfRule>
  </conditionalFormatting>
  <conditionalFormatting sqref="E28:L28">
    <cfRule type="cellIs" dxfId="133" priority="136" stopIfTrue="1" operator="equal">
      <formula>0</formula>
    </cfRule>
  </conditionalFormatting>
  <conditionalFormatting sqref="D28:L28">
    <cfRule type="cellIs" dxfId="132" priority="135" stopIfTrue="1" operator="equal">
      <formula>0</formula>
    </cfRule>
  </conditionalFormatting>
  <conditionalFormatting sqref="D21:I21 K21:L21">
    <cfRule type="cellIs" dxfId="131" priority="134" stopIfTrue="1" operator="equal">
      <formula>0</formula>
    </cfRule>
  </conditionalFormatting>
  <conditionalFormatting sqref="I21 K21:L21">
    <cfRule type="cellIs" dxfId="130" priority="133" stopIfTrue="1" operator="equal">
      <formula>0</formula>
    </cfRule>
  </conditionalFormatting>
  <conditionalFormatting sqref="D27:L27">
    <cfRule type="cellIs" dxfId="129" priority="130" stopIfTrue="1" operator="equal">
      <formula>0</formula>
    </cfRule>
  </conditionalFormatting>
  <conditionalFormatting sqref="I27:L27">
    <cfRule type="cellIs" dxfId="128" priority="129" stopIfTrue="1" operator="equal">
      <formula>0</formula>
    </cfRule>
  </conditionalFormatting>
  <conditionalFormatting sqref="J22">
    <cfRule type="cellIs" dxfId="127" priority="125" stopIfTrue="1" operator="equal">
      <formula>0</formula>
    </cfRule>
  </conditionalFormatting>
  <conditionalFormatting sqref="J22">
    <cfRule type="cellIs" dxfId="126" priority="126" stopIfTrue="1" operator="equal">
      <formula>0</formula>
    </cfRule>
  </conditionalFormatting>
  <conditionalFormatting sqref="J21">
    <cfRule type="cellIs" dxfId="125" priority="128" stopIfTrue="1" operator="equal">
      <formula>0</formula>
    </cfRule>
  </conditionalFormatting>
  <conditionalFormatting sqref="J21">
    <cfRule type="cellIs" dxfId="124" priority="127" stopIfTrue="1" operator="equal">
      <formula>0</formula>
    </cfRule>
  </conditionalFormatting>
  <conditionalFormatting sqref="C44">
    <cfRule type="cellIs" dxfId="123" priority="123" stopIfTrue="1" operator="notEqual">
      <formula>"OK"</formula>
    </cfRule>
  </conditionalFormatting>
  <conditionalFormatting sqref="N41 E41:H41 E48:H48 N43:N44 R41:CW41 N48">
    <cfRule type="cellIs" dxfId="122" priority="124" stopIfTrue="1" operator="equal">
      <formula>0</formula>
    </cfRule>
  </conditionalFormatting>
  <conditionalFormatting sqref="I41:L41 I48:L48">
    <cfRule type="cellIs" dxfId="121" priority="122" stopIfTrue="1" operator="equal">
      <formula>0</formula>
    </cfRule>
  </conditionalFormatting>
  <conditionalFormatting sqref="N50 E50:H50 E57:H57 N52:N53 R50:CW50 N57">
    <cfRule type="cellIs" dxfId="120" priority="121" stopIfTrue="1" operator="equal">
      <formula>0</formula>
    </cfRule>
  </conditionalFormatting>
  <conditionalFormatting sqref="C53">
    <cfRule type="cellIs" dxfId="119" priority="120" stopIfTrue="1" operator="notEqual">
      <formula>"OK"</formula>
    </cfRule>
  </conditionalFormatting>
  <conditionalFormatting sqref="I50:L50 I57:L57">
    <cfRule type="cellIs" dxfId="118" priority="119" stopIfTrue="1" operator="equal">
      <formula>0</formula>
    </cfRule>
  </conditionalFormatting>
  <conditionalFormatting sqref="D55:H55">
    <cfRule type="cellIs" dxfId="117" priority="107" stopIfTrue="1" operator="equal">
      <formula>0</formula>
    </cfRule>
  </conditionalFormatting>
  <conditionalFormatting sqref="I55:L55">
    <cfRule type="cellIs" dxfId="116" priority="106" stopIfTrue="1" operator="equal">
      <formula>0</formula>
    </cfRule>
  </conditionalFormatting>
  <conditionalFormatting sqref="D46:H47">
    <cfRule type="cellIs" dxfId="115" priority="118" stopIfTrue="1" operator="equal">
      <formula>0</formula>
    </cfRule>
  </conditionalFormatting>
  <conditionalFormatting sqref="E54:H54">
    <cfRule type="cellIs" dxfId="114" priority="105" stopIfTrue="1" operator="equal">
      <formula>0</formula>
    </cfRule>
  </conditionalFormatting>
  <conditionalFormatting sqref="I46:L47">
    <cfRule type="cellIs" dxfId="113" priority="117" stopIfTrue="1" operator="equal">
      <formula>0</formula>
    </cfRule>
  </conditionalFormatting>
  <conditionalFormatting sqref="Q33:CW36">
    <cfRule type="cellIs" dxfId="112" priority="114" stopIfTrue="1" operator="equal">
      <formula>0</formula>
    </cfRule>
  </conditionalFormatting>
  <conditionalFormatting sqref="N33:N36">
    <cfRule type="cellIs" dxfId="111" priority="113" stopIfTrue="1" operator="equal">
      <formula>0</formula>
    </cfRule>
  </conditionalFormatting>
  <conditionalFormatting sqref="D33:L33 D35:L35 D36:H36">
    <cfRule type="cellIs" dxfId="110" priority="116" stopIfTrue="1" operator="equal">
      <formula>0</formula>
    </cfRule>
  </conditionalFormatting>
  <conditionalFormatting sqref="I33:L33 I35:L36">
    <cfRule type="cellIs" dxfId="109" priority="115" stopIfTrue="1" operator="equal">
      <formula>0</formula>
    </cfRule>
  </conditionalFormatting>
  <conditionalFormatting sqref="D38:L38">
    <cfRule type="cellIs" dxfId="108" priority="112" stopIfTrue="1" operator="equal">
      <formula>0</formula>
    </cfRule>
  </conditionalFormatting>
  <conditionalFormatting sqref="Q38:CW38">
    <cfRule type="cellIs" dxfId="107" priority="111" stopIfTrue="1" operator="equal">
      <formula>0</formula>
    </cfRule>
  </conditionalFormatting>
  <conditionalFormatting sqref="E45:H45">
    <cfRule type="cellIs" dxfId="106" priority="110" stopIfTrue="1" operator="equal">
      <formula>0</formula>
    </cfRule>
  </conditionalFormatting>
  <conditionalFormatting sqref="I45:L45">
    <cfRule type="cellIs" dxfId="105" priority="109" stopIfTrue="1" operator="equal">
      <formula>0</formula>
    </cfRule>
  </conditionalFormatting>
  <conditionalFormatting sqref="R55:CW55">
    <cfRule type="cellIs" dxfId="104" priority="108" stopIfTrue="1" operator="equal">
      <formula>0</formula>
    </cfRule>
  </conditionalFormatting>
  <conditionalFormatting sqref="I85:L86">
    <cfRule type="cellIs" dxfId="103" priority="54" stopIfTrue="1" operator="equal">
      <formula>0</formula>
    </cfRule>
  </conditionalFormatting>
  <conditionalFormatting sqref="D79:L79">
    <cfRule type="cellIs" dxfId="102" priority="92" stopIfTrue="1" operator="equal">
      <formula>0</formula>
    </cfRule>
  </conditionalFormatting>
  <conditionalFormatting sqref="D65:H65">
    <cfRule type="cellIs" dxfId="101" priority="91" stopIfTrue="1" operator="equal">
      <formula>0</formula>
    </cfRule>
  </conditionalFormatting>
  <conditionalFormatting sqref="I65:L65">
    <cfRule type="cellIs" dxfId="100" priority="90" stopIfTrue="1" operator="equal">
      <formula>0</formula>
    </cfRule>
  </conditionalFormatting>
  <conditionalFormatting sqref="I54:L54">
    <cfRule type="cellIs" dxfId="99" priority="104" stopIfTrue="1" operator="equal">
      <formula>0</formula>
    </cfRule>
  </conditionalFormatting>
  <conditionalFormatting sqref="D66:H66">
    <cfRule type="cellIs" dxfId="98" priority="89" stopIfTrue="1" operator="equal">
      <formula>0</formula>
    </cfRule>
  </conditionalFormatting>
  <conditionalFormatting sqref="Q64:CW64">
    <cfRule type="cellIs" dxfId="97" priority="103" stopIfTrue="1" operator="equal">
      <formula>0</formula>
    </cfRule>
  </conditionalFormatting>
  <conditionalFormatting sqref="N62:N63 E62:H63 D64:H64 I63:L63 R62:CW63">
    <cfRule type="cellIs" dxfId="96" priority="102" stopIfTrue="1" operator="equal">
      <formula>0</formula>
    </cfRule>
  </conditionalFormatting>
  <conditionalFormatting sqref="I62:L64">
    <cfRule type="cellIs" dxfId="95" priority="101" stopIfTrue="1" operator="equal">
      <formula>0</formula>
    </cfRule>
  </conditionalFormatting>
  <conditionalFormatting sqref="Q65:CW66">
    <cfRule type="cellIs" dxfId="94" priority="100" stopIfTrue="1" operator="equal">
      <formula>0</formula>
    </cfRule>
  </conditionalFormatting>
  <conditionalFormatting sqref="D70:H70">
    <cfRule type="cellIs" dxfId="93" priority="85" stopIfTrue="1" operator="equal">
      <formula>0</formula>
    </cfRule>
  </conditionalFormatting>
  <conditionalFormatting sqref="I70:L70">
    <cfRule type="cellIs" dxfId="92" priority="84" stopIfTrue="1" operator="equal">
      <formula>0</formula>
    </cfRule>
  </conditionalFormatting>
  <conditionalFormatting sqref="Q79:CW79">
    <cfRule type="cellIs" dxfId="91" priority="93" stopIfTrue="1" operator="equal">
      <formula>0</formula>
    </cfRule>
  </conditionalFormatting>
  <conditionalFormatting sqref="Q67:CW67">
    <cfRule type="cellIs" dxfId="90" priority="99" stopIfTrue="1" operator="equal">
      <formula>0</formula>
    </cfRule>
  </conditionalFormatting>
  <conditionalFormatting sqref="D67:L67">
    <cfRule type="cellIs" dxfId="89" priority="98" stopIfTrue="1" operator="equal">
      <formula>0</formula>
    </cfRule>
  </conditionalFormatting>
  <conditionalFormatting sqref="Q75">
    <cfRule type="cellIs" dxfId="88" priority="97" stopIfTrue="1" operator="equal">
      <formula>0</formula>
    </cfRule>
  </conditionalFormatting>
  <conditionalFormatting sqref="N73:N74 E73:H74 I74:L74 R73:CW74">
    <cfRule type="cellIs" dxfId="87" priority="96" stopIfTrue="1" operator="equal">
      <formula>0</formula>
    </cfRule>
  </conditionalFormatting>
  <conditionalFormatting sqref="I73:L74">
    <cfRule type="cellIs" dxfId="86" priority="95" stopIfTrue="1" operator="equal">
      <formula>0</formula>
    </cfRule>
  </conditionalFormatting>
  <conditionalFormatting sqref="R78:CW78 R76:CW76 Q77:CW77">
    <cfRule type="cellIs" dxfId="85" priority="94" stopIfTrue="1" operator="equal">
      <formula>0</formula>
    </cfRule>
  </conditionalFormatting>
  <conditionalFormatting sqref="I66:L66">
    <cfRule type="cellIs" dxfId="84" priority="88" stopIfTrue="1" operator="equal">
      <formula>0</formula>
    </cfRule>
  </conditionalFormatting>
  <conditionalFormatting sqref="D69:H69">
    <cfRule type="cellIs" dxfId="83" priority="87" stopIfTrue="1" operator="equal">
      <formula>0</formula>
    </cfRule>
  </conditionalFormatting>
  <conditionalFormatting sqref="I82:L82">
    <cfRule type="cellIs" dxfId="82" priority="72" stopIfTrue="1" operator="equal">
      <formula>0</formula>
    </cfRule>
  </conditionalFormatting>
  <conditionalFormatting sqref="I69:L69">
    <cfRule type="cellIs" dxfId="81" priority="86" stopIfTrue="1" operator="equal">
      <formula>0</formula>
    </cfRule>
  </conditionalFormatting>
  <conditionalFormatting sqref="D75:H75">
    <cfRule type="cellIs" dxfId="80" priority="83" stopIfTrue="1" operator="equal">
      <formula>0</formula>
    </cfRule>
  </conditionalFormatting>
  <conditionalFormatting sqref="I75:L75">
    <cfRule type="cellIs" dxfId="79" priority="82" stopIfTrue="1" operator="equal">
      <formula>0</formula>
    </cfRule>
  </conditionalFormatting>
  <conditionalFormatting sqref="D76:H76">
    <cfRule type="cellIs" dxfId="78" priority="81" stopIfTrue="1" operator="equal">
      <formula>0</formula>
    </cfRule>
  </conditionalFormatting>
  <conditionalFormatting sqref="I76:L76">
    <cfRule type="cellIs" dxfId="77" priority="80" stopIfTrue="1" operator="equal">
      <formula>0</formula>
    </cfRule>
  </conditionalFormatting>
  <conditionalFormatting sqref="D77:H77">
    <cfRule type="cellIs" dxfId="76" priority="79" stopIfTrue="1" operator="equal">
      <formula>0</formula>
    </cfRule>
  </conditionalFormatting>
  <conditionalFormatting sqref="I77:L77">
    <cfRule type="cellIs" dxfId="75" priority="78" stopIfTrue="1" operator="equal">
      <formula>0</formula>
    </cfRule>
  </conditionalFormatting>
  <conditionalFormatting sqref="D78:H78">
    <cfRule type="cellIs" dxfId="74" priority="77" stopIfTrue="1" operator="equal">
      <formula>0</formula>
    </cfRule>
  </conditionalFormatting>
  <conditionalFormatting sqref="I78:L78">
    <cfRule type="cellIs" dxfId="73" priority="76" stopIfTrue="1" operator="equal">
      <formula>0</formula>
    </cfRule>
  </conditionalFormatting>
  <conditionalFormatting sqref="R75:CW75">
    <cfRule type="cellIs" dxfId="72" priority="71" stopIfTrue="1" operator="equal">
      <formula>0</formula>
    </cfRule>
  </conditionalFormatting>
  <conditionalFormatting sqref="D81:H81">
    <cfRule type="cellIs" dxfId="71" priority="75" stopIfTrue="1" operator="equal">
      <formula>0</formula>
    </cfRule>
  </conditionalFormatting>
  <conditionalFormatting sqref="I81:L81">
    <cfRule type="cellIs" dxfId="70" priority="74" stopIfTrue="1" operator="equal">
      <formula>0</formula>
    </cfRule>
  </conditionalFormatting>
  <conditionalFormatting sqref="D82:H82">
    <cfRule type="cellIs" dxfId="69" priority="73" stopIfTrue="1" operator="equal">
      <formula>0</formula>
    </cfRule>
  </conditionalFormatting>
  <conditionalFormatting sqref="D42:L43 Q42:CW43">
    <cfRule type="cellIs" dxfId="68" priority="70" stopIfTrue="1" operator="equal">
      <formula>0</formula>
    </cfRule>
  </conditionalFormatting>
  <conditionalFormatting sqref="Q47:CW47">
    <cfRule type="cellIs" dxfId="67" priority="69" stopIfTrue="1" operator="equal">
      <formula>0</formula>
    </cfRule>
  </conditionalFormatting>
  <conditionalFormatting sqref="R69:CW69">
    <cfRule type="cellIs" dxfId="66" priority="68" stopIfTrue="1" operator="equal">
      <formula>0</formula>
    </cfRule>
  </conditionalFormatting>
  <conditionalFormatting sqref="R70:CW70">
    <cfRule type="cellIs" dxfId="65" priority="67" stopIfTrue="1" operator="equal">
      <formula>0</formula>
    </cfRule>
  </conditionalFormatting>
  <conditionalFormatting sqref="R71:CW71">
    <cfRule type="cellIs" dxfId="64" priority="66" stopIfTrue="1" operator="equal">
      <formula>0</formula>
    </cfRule>
  </conditionalFormatting>
  <conditionalFormatting sqref="Q71">
    <cfRule type="cellIs" dxfId="63" priority="65" stopIfTrue="1" operator="equal">
      <formula>0</formula>
    </cfRule>
  </conditionalFormatting>
  <conditionalFormatting sqref="D71:L71">
    <cfRule type="cellIs" dxfId="62" priority="64" stopIfTrue="1" operator="equal">
      <formula>0</formula>
    </cfRule>
  </conditionalFormatting>
  <conditionalFormatting sqref="Q78:CW78">
    <cfRule type="cellIs" dxfId="61" priority="63" stopIfTrue="1" operator="equal">
      <formula>0</formula>
    </cfRule>
  </conditionalFormatting>
  <conditionalFormatting sqref="Q76:CW76">
    <cfRule type="cellIs" dxfId="60" priority="62" stopIfTrue="1" operator="equal">
      <formula>0</formula>
    </cfRule>
  </conditionalFormatting>
  <conditionalFormatting sqref="Q69">
    <cfRule type="cellIs" dxfId="59" priority="61" stopIfTrue="1" operator="equal">
      <formula>0</formula>
    </cfRule>
  </conditionalFormatting>
  <conditionalFormatting sqref="Q81:CW81">
    <cfRule type="cellIs" dxfId="58" priority="60" stopIfTrue="1" operator="equal">
      <formula>0</formula>
    </cfRule>
  </conditionalFormatting>
  <conditionalFormatting sqref="Q70">
    <cfRule type="cellIs" dxfId="57" priority="59" stopIfTrue="1" operator="equal">
      <formula>0</formula>
    </cfRule>
  </conditionalFormatting>
  <conditionalFormatting sqref="Q83:CW83">
    <cfRule type="cellIs" dxfId="56" priority="58" stopIfTrue="1" operator="equal">
      <formula>0</formula>
    </cfRule>
  </conditionalFormatting>
  <conditionalFormatting sqref="Q82:CW82">
    <cfRule type="cellIs" dxfId="55" priority="57" stopIfTrue="1" operator="equal">
      <formula>0</formula>
    </cfRule>
  </conditionalFormatting>
  <conditionalFormatting sqref="D91:L91">
    <cfRule type="cellIs" dxfId="54" priority="51" stopIfTrue="1" operator="equal">
      <formula>0</formula>
    </cfRule>
  </conditionalFormatting>
  <conditionalFormatting sqref="Q91:CW91">
    <cfRule type="cellIs" dxfId="53" priority="52" stopIfTrue="1" operator="equal">
      <formula>0</formula>
    </cfRule>
  </conditionalFormatting>
  <conditionalFormatting sqref="Q87">
    <cfRule type="cellIs" dxfId="52" priority="56" stopIfTrue="1" operator="equal">
      <formula>0</formula>
    </cfRule>
  </conditionalFormatting>
  <conditionalFormatting sqref="N85:N86 E85:H86 I86:L86 R85:CW86">
    <cfRule type="cellIs" dxfId="51" priority="55" stopIfTrue="1" operator="equal">
      <formula>0</formula>
    </cfRule>
  </conditionalFormatting>
  <conditionalFormatting sqref="R90:CW90 R88:CW88 Q89:CW89">
    <cfRule type="cellIs" dxfId="50" priority="53" stopIfTrue="1" operator="equal">
      <formula>0</formula>
    </cfRule>
  </conditionalFormatting>
  <conditionalFormatting sqref="I94:L94">
    <cfRule type="cellIs" dxfId="49" priority="39" stopIfTrue="1" operator="equal">
      <formula>0</formula>
    </cfRule>
  </conditionalFormatting>
  <conditionalFormatting sqref="D87:H87">
    <cfRule type="cellIs" dxfId="48" priority="50" stopIfTrue="1" operator="equal">
      <formula>0</formula>
    </cfRule>
  </conditionalFormatting>
  <conditionalFormatting sqref="I87:L87">
    <cfRule type="cellIs" dxfId="47" priority="49" stopIfTrue="1" operator="equal">
      <formula>0</formula>
    </cfRule>
  </conditionalFormatting>
  <conditionalFormatting sqref="D88:H88">
    <cfRule type="cellIs" dxfId="46" priority="48" stopIfTrue="1" operator="equal">
      <formula>0</formula>
    </cfRule>
  </conditionalFormatting>
  <conditionalFormatting sqref="I88:L88">
    <cfRule type="cellIs" dxfId="45" priority="47" stopIfTrue="1" operator="equal">
      <formula>0</formula>
    </cfRule>
  </conditionalFormatting>
  <conditionalFormatting sqref="D89:H89">
    <cfRule type="cellIs" dxfId="44" priority="46" stopIfTrue="1" operator="equal">
      <formula>0</formula>
    </cfRule>
  </conditionalFormatting>
  <conditionalFormatting sqref="I89:L89">
    <cfRule type="cellIs" dxfId="43" priority="45" stopIfTrue="1" operator="equal">
      <formula>0</formula>
    </cfRule>
  </conditionalFormatting>
  <conditionalFormatting sqref="D90:H90">
    <cfRule type="cellIs" dxfId="42" priority="44" stopIfTrue="1" operator="equal">
      <formula>0</formula>
    </cfRule>
  </conditionalFormatting>
  <conditionalFormatting sqref="I90:L90">
    <cfRule type="cellIs" dxfId="41" priority="43" stopIfTrue="1" operator="equal">
      <formula>0</formula>
    </cfRule>
  </conditionalFormatting>
  <conditionalFormatting sqref="R87:CW87">
    <cfRule type="cellIs" dxfId="40" priority="38" stopIfTrue="1" operator="equal">
      <formula>0</formula>
    </cfRule>
  </conditionalFormatting>
  <conditionalFormatting sqref="D93:H93">
    <cfRule type="cellIs" dxfId="39" priority="42" stopIfTrue="1" operator="equal">
      <formula>0</formula>
    </cfRule>
  </conditionalFormatting>
  <conditionalFormatting sqref="I93:L93">
    <cfRule type="cellIs" dxfId="38" priority="41" stopIfTrue="1" operator="equal">
      <formula>0</formula>
    </cfRule>
  </conditionalFormatting>
  <conditionalFormatting sqref="D94:H94">
    <cfRule type="cellIs" dxfId="37" priority="40" stopIfTrue="1" operator="equal">
      <formula>0</formula>
    </cfRule>
  </conditionalFormatting>
  <conditionalFormatting sqref="Q90:CW90">
    <cfRule type="cellIs" dxfId="36" priority="37" stopIfTrue="1" operator="equal">
      <formula>0</formula>
    </cfRule>
  </conditionalFormatting>
  <conditionalFormatting sqref="Q88:CW88">
    <cfRule type="cellIs" dxfId="35" priority="36" stopIfTrue="1" operator="equal">
      <formula>0</formula>
    </cfRule>
  </conditionalFormatting>
  <conditionalFormatting sqref="Q93:CW93">
    <cfRule type="cellIs" dxfId="34" priority="35" stopIfTrue="1" operator="equal">
      <formula>0</formula>
    </cfRule>
  </conditionalFormatting>
  <conditionalFormatting sqref="Q95:CW95">
    <cfRule type="cellIs" dxfId="33" priority="34" stopIfTrue="1" operator="equal">
      <formula>0</formula>
    </cfRule>
  </conditionalFormatting>
  <conditionalFormatting sqref="Q94:CW94">
    <cfRule type="cellIs" dxfId="32" priority="33" stopIfTrue="1" operator="equal">
      <formula>0</formula>
    </cfRule>
  </conditionalFormatting>
  <conditionalFormatting sqref="N97 E97:H97 R97:CW97">
    <cfRule type="cellIs" dxfId="31" priority="32" stopIfTrue="1" operator="equal">
      <formula>0</formula>
    </cfRule>
  </conditionalFormatting>
  <conditionalFormatting sqref="I97:L97">
    <cfRule type="cellIs" dxfId="30" priority="31" stopIfTrue="1" operator="equal">
      <formula>0</formula>
    </cfRule>
  </conditionalFormatting>
  <conditionalFormatting sqref="R98:CW98">
    <cfRule type="cellIs" dxfId="29" priority="30" stopIfTrue="1" operator="equal">
      <formula>0</formula>
    </cfRule>
  </conditionalFormatting>
  <conditionalFormatting sqref="I100:L100">
    <cfRule type="cellIs" dxfId="28" priority="24" stopIfTrue="1" operator="equal">
      <formula>0</formula>
    </cfRule>
  </conditionalFormatting>
  <conditionalFormatting sqref="D98:H98">
    <cfRule type="cellIs" dxfId="27" priority="29" stopIfTrue="1" operator="equal">
      <formula>0</formula>
    </cfRule>
  </conditionalFormatting>
  <conditionalFormatting sqref="I98:L98">
    <cfRule type="cellIs" dxfId="26" priority="28" stopIfTrue="1" operator="equal">
      <formula>0</formula>
    </cfRule>
  </conditionalFormatting>
  <conditionalFormatting sqref="D99:H99">
    <cfRule type="cellIs" dxfId="25" priority="27" stopIfTrue="1" operator="equal">
      <formula>0</formula>
    </cfRule>
  </conditionalFormatting>
  <conditionalFormatting sqref="I99:L99">
    <cfRule type="cellIs" dxfId="24" priority="26" stopIfTrue="1" operator="equal">
      <formula>0</formula>
    </cfRule>
  </conditionalFormatting>
  <conditionalFormatting sqref="D100:H100">
    <cfRule type="cellIs" dxfId="23" priority="25" stopIfTrue="1" operator="equal">
      <formula>0</formula>
    </cfRule>
  </conditionalFormatting>
  <conditionalFormatting sqref="Q98:CW98">
    <cfRule type="cellIs" dxfId="22" priority="23" stopIfTrue="1" operator="equal">
      <formula>0</formula>
    </cfRule>
  </conditionalFormatting>
  <conditionalFormatting sqref="Q99:CW99">
    <cfRule type="cellIs" dxfId="21" priority="22" stopIfTrue="1" operator="equal">
      <formula>0</formula>
    </cfRule>
  </conditionalFormatting>
  <conditionalFormatting sqref="Q101:CW101">
    <cfRule type="cellIs" dxfId="20" priority="21" stopIfTrue="1" operator="equal">
      <formula>0</formula>
    </cfRule>
  </conditionalFormatting>
  <conditionalFormatting sqref="Q100:CW100">
    <cfRule type="cellIs" dxfId="19" priority="20" stopIfTrue="1" operator="equal">
      <formula>0</formula>
    </cfRule>
  </conditionalFormatting>
  <conditionalFormatting sqref="D83:L83">
    <cfRule type="cellIs" dxfId="18" priority="19" stopIfTrue="1" operator="equal">
      <formula>0</formula>
    </cfRule>
  </conditionalFormatting>
  <conditionalFormatting sqref="D95:L95">
    <cfRule type="cellIs" dxfId="17" priority="18" stopIfTrue="1" operator="equal">
      <formula>0</formula>
    </cfRule>
  </conditionalFormatting>
  <conditionalFormatting sqref="D101:L101">
    <cfRule type="cellIs" dxfId="16" priority="17" stopIfTrue="1" operator="equal">
      <formula>0</formula>
    </cfRule>
  </conditionalFormatting>
  <conditionalFormatting sqref="Q104">
    <cfRule type="cellIs" dxfId="15" priority="16" stopIfTrue="1" operator="equal">
      <formula>0</formula>
    </cfRule>
  </conditionalFormatting>
  <conditionalFormatting sqref="Q56:CW56">
    <cfRule type="cellIs" dxfId="14" priority="15" stopIfTrue="1" operator="equal">
      <formula>0</formula>
    </cfRule>
  </conditionalFormatting>
  <conditionalFormatting sqref="D56:H56">
    <cfRule type="cellIs" dxfId="13" priority="14" stopIfTrue="1" operator="equal">
      <formula>0</formula>
    </cfRule>
  </conditionalFormatting>
  <conditionalFormatting sqref="I56:L56">
    <cfRule type="cellIs" dxfId="12" priority="13" stopIfTrue="1" operator="equal">
      <formula>0</formula>
    </cfRule>
  </conditionalFormatting>
  <conditionalFormatting sqref="N46">
    <cfRule type="cellIs" dxfId="11" priority="12" stopIfTrue="1" operator="equal">
      <formula>0</formula>
    </cfRule>
  </conditionalFormatting>
  <conditionalFormatting sqref="N55:N56">
    <cfRule type="cellIs" dxfId="10" priority="11" stopIfTrue="1" operator="equal">
      <formula>0</formula>
    </cfRule>
  </conditionalFormatting>
  <conditionalFormatting sqref="Q55:CW55">
    <cfRule type="cellIs" dxfId="9" priority="10" stopIfTrue="1" operator="equal">
      <formula>0</formula>
    </cfRule>
  </conditionalFormatting>
  <conditionalFormatting sqref="N47">
    <cfRule type="cellIs" dxfId="8" priority="9" stopIfTrue="1" operator="equal">
      <formula>0</formula>
    </cfRule>
  </conditionalFormatting>
  <conditionalFormatting sqref="D108">
    <cfRule type="cellIs" dxfId="7" priority="8" stopIfTrue="1" operator="equal">
      <formula>0</formula>
    </cfRule>
  </conditionalFormatting>
  <conditionalFormatting sqref="C108">
    <cfRule type="cellIs" dxfId="6" priority="7" stopIfTrue="1" operator="notEqual">
      <formula>"OK"</formula>
    </cfRule>
  </conditionalFormatting>
  <conditionalFormatting sqref="D106:D107">
    <cfRule type="cellIs" dxfId="5" priority="6" stopIfTrue="1" operator="equal">
      <formula>0</formula>
    </cfRule>
  </conditionalFormatting>
  <conditionalFormatting sqref="C115">
    <cfRule type="cellIs" dxfId="4" priority="5" stopIfTrue="1" operator="notEqual">
      <formula>"OK"</formula>
    </cfRule>
  </conditionalFormatting>
  <conditionalFormatting sqref="D113:D114">
    <cfRule type="cellIs" dxfId="3" priority="4" stopIfTrue="1" operator="equal">
      <formula>0</formula>
    </cfRule>
  </conditionalFormatting>
  <conditionalFormatting sqref="E34:L34">
    <cfRule type="cellIs" dxfId="2" priority="3" stopIfTrue="1" operator="equal">
      <formula>0</formula>
    </cfRule>
  </conditionalFormatting>
  <conditionalFormatting sqref="D34:L34">
    <cfRule type="cellIs" dxfId="1" priority="2" stopIfTrue="1" operator="equal">
      <formula>0</formula>
    </cfRule>
  </conditionalFormatting>
  <conditionalFormatting sqref="D115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Disclaimer</vt:lpstr>
      <vt:lpstr>DISTRIBUTIONS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Henrik Brav</dc:creator>
  <cp:lastModifiedBy>Henrik Brav</cp:lastModifiedBy>
  <dcterms:created xsi:type="dcterms:W3CDTF">2019-05-15T07:48:35Z</dcterms:created>
  <dcterms:modified xsi:type="dcterms:W3CDTF">2019-08-28T11:28:24Z</dcterms:modified>
</cp:coreProperties>
</file>