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Brav\Documents\Documents\Blandat RE\Kalkyler\Värdering\"/>
    </mc:Choice>
  </mc:AlternateContent>
  <bookViews>
    <workbookView xWindow="1896" yWindow="456" windowWidth="25824" windowHeight="17520" activeTab="1"/>
  </bookViews>
  <sheets>
    <sheet name="Friskrivning" sheetId="10" r:id="rId1"/>
    <sheet name="Byggrätt brf" sheetId="9" r:id="rId2"/>
  </sheets>
  <definedNames>
    <definedName name="_Order1" hidden="1">255</definedName>
    <definedName name="_po9" localSheetId="1" hidden="1">{"AssumptionSheet",#N/A,FALSE,"Assumptions";"RevenueExpensesSheet",#N/A,FALSE,"Table_Revenue";"EquityProfileSheet",#N/A,FALSE,"Table_Equity";"ConstructDebtSheet",#N/A,FALSE,"Table_Debt"}</definedName>
    <definedName name="_po9" localSheetId="0" hidden="1">{"AssumptionSheet",#N/A,FALSE,"Assumptions";"RevenueExpensesSheet",#N/A,FALSE,"Table_Revenue";"EquityProfileSheet",#N/A,FALSE,"Table_Equity";"ConstructDebtSheet",#N/A,FALSE,"Table_Debt"}</definedName>
    <definedName name="_po9" hidden="1">{"AssumptionSheet",#N/A,FALSE,"Assumptions";"RevenueExpensesSheet",#N/A,FALSE,"Table_Revenue";"EquityProfileSheet",#N/A,FALSE,"Table_Equity";"ConstructDebtSheet",#N/A,FALSE,"Table_Debt"}</definedName>
    <definedName name="AAA" localSheetId="1" hidden="1">{"AssumptionSheet",#N/A,FALSE,"Assumptions";"RevenueExpensesSheet",#N/A,FALSE,"Table_Revenue";"EquityProfileSheet",#N/A,FALSE,"Table_Equity";"ConstructDebtSheet",#N/A,FALSE,"Table_Debt"}</definedName>
    <definedName name="AAA" localSheetId="0" hidden="1">{"AssumptionSheet",#N/A,FALSE,"Assumptions";"RevenueExpensesSheet",#N/A,FALSE,"Table_Revenue";"EquityProfileSheet",#N/A,FALSE,"Table_Equity";"ConstructDebtSheet",#N/A,FALSE,"Table_Debt"}</definedName>
    <definedName name="AAA" hidden="1">{"AssumptionSheet",#N/A,FALSE,"Assumptions";"RevenueExpensesSheet",#N/A,FALSE,"Table_Revenue";"EquityProfileSheet",#N/A,FALSE,"Table_Equity";"ConstructDebtSheet",#N/A,FALSE,"Table_Debt"}</definedName>
    <definedName name="aaaaa" localSheetId="1" hidden="1">{"AssumptionSheet",#N/A,FALSE,"Assumptions";"RevenueExpensesSheet",#N/A,FALSE,"Table_Revenue";"EquityProfileSheet",#N/A,FALSE,"Table_Equity";"ConstructDebtSheet",#N/A,FALSE,"Table_Debt"}</definedName>
    <definedName name="aaaaa" localSheetId="0" hidden="1">{"AssumptionSheet",#N/A,FALSE,"Assumptions";"RevenueExpensesSheet",#N/A,FALSE,"Table_Revenue";"EquityProfileSheet",#N/A,FALSE,"Table_Equity";"ConstructDebtSheet",#N/A,FALSE,"Table_Debt"}</definedName>
    <definedName name="aaaaa" hidden="1">{"AssumptionSheet",#N/A,FALSE,"Assumptions";"RevenueExpensesSheet",#N/A,FALSE,"Table_Revenue";"EquityProfileSheet",#N/A,FALSE,"Table_Equity";"ConstructDebtSheet",#N/A,FALSE,"Table_Debt"}</definedName>
    <definedName name="BBB" localSheetId="1" hidden="1">{"AllAnnualSummariesSheet",#N/A,TRUE,"Annual Summaries"}</definedName>
    <definedName name="BBB" localSheetId="0" hidden="1">{"AllAnnualSummariesSheet",#N/A,TRUE,"Annual Summaries"}</definedName>
    <definedName name="BBB" hidden="1">{"AllAnnualSummariesSheet",#N/A,TRUE,"Annual Summaries"}</definedName>
    <definedName name="bbbb" localSheetId="1" hidden="1">{"AllAnnualSummariesSheet",#N/A,TRUE,"Annual Summaries"}</definedName>
    <definedName name="bbbb" localSheetId="0" hidden="1">{"AllAnnualSummariesSheet",#N/A,TRUE,"Annual Summaries"}</definedName>
    <definedName name="bbbb" hidden="1">{"AllAnnualSummariesSheet",#N/A,TRUE,"Annual Summaries"}</definedName>
    <definedName name="CCC" localSheetId="1" hidden="1">{"CoverSheet",#N/A,FALSE,"Cover";"IndexSheet",#N/A,FALSE,"Index"}</definedName>
    <definedName name="CCC" localSheetId="0" hidden="1">{"CoverSheet",#N/A,FALSE,"Cover";"IndexSheet",#N/A,FALSE,"Index"}</definedName>
    <definedName name="CCC" hidden="1">{"CoverSheet",#N/A,FALSE,"Cover";"IndexSheet",#N/A,FALSE,"Index"}</definedName>
    <definedName name="cccc" localSheetId="1" hidden="1">{"CoverSheet",#N/A,FALSE,"Cover";"IndexSheet",#N/A,FALSE,"Index"}</definedName>
    <definedName name="cccc" localSheetId="0" hidden="1">{"CoverSheet",#N/A,FALSE,"Cover";"IndexSheet",#N/A,FALSE,"Index"}</definedName>
    <definedName name="cccc" hidden="1">{"CoverSheet",#N/A,FALSE,"Cover";"IndexSheet",#N/A,FALSE,"Index"}</definedName>
    <definedName name="DDD" localSheetId="1" hidden="1">{"EquityProfileSheet",#N/A,FALSE,"Table_Equity"}</definedName>
    <definedName name="DDD" localSheetId="0" hidden="1">{"EquityProfileSheet",#N/A,FALSE,"Table_Equity"}</definedName>
    <definedName name="DDD" hidden="1">{"EquityProfileSheet",#N/A,FALSE,"Table_Equity"}</definedName>
    <definedName name="dddd" localSheetId="1" hidden="1">{"EquityProfileSheet",#N/A,FALSE,"Table_Equity"}</definedName>
    <definedName name="dddd" localSheetId="0" hidden="1">{"EquityProfileSheet",#N/A,FALSE,"Table_Equity"}</definedName>
    <definedName name="dddd" hidden="1">{"EquityProfileSheet",#N/A,FALSE,"Table_Equity"}</definedName>
    <definedName name="eeeeee" localSheetId="1" hidden="1">{"KeySummarySheet",#N/A,FALSE,"Key Summary"}</definedName>
    <definedName name="eeeeee" localSheetId="0" hidden="1">{"KeySummarySheet",#N/A,FALSE,"Key Summary"}</definedName>
    <definedName name="eeeeee" hidden="1">{"KeySummarySheet",#N/A,FALSE,"Key Summary"}</definedName>
    <definedName name="ffffff" localSheetId="1" hidden="1">{"ConstructionSheet",#N/A,FALSE,"Construction";"EquitySheet",#N/A,FALSE,"Equity";"InterimDebtSheet",#N/A,FALSE,"Interim Debt"}</definedName>
    <definedName name="ffffff" localSheetId="0" hidden="1">{"ConstructionSheet",#N/A,FALSE,"Construction";"EquitySheet",#N/A,FALSE,"Equity";"InterimDebtSheet",#N/A,FALSE,"Interim Debt"}</definedName>
    <definedName name="ffffff" hidden="1">{"ConstructionSheet",#N/A,FALSE,"Construction";"EquitySheet",#N/A,FALSE,"Equity";"InterimDebtSheet",#N/A,FALSE,"Interim Debt"}</definedName>
    <definedName name="ggfgd" localSheetId="1" hidden="1">{"ProjectionsSheet",#N/A,FALSE,"Projections"}</definedName>
    <definedName name="ggfgd" localSheetId="0" hidden="1">{"ProjectionsSheet",#N/A,FALSE,"Projections"}</definedName>
    <definedName name="ggfgd" hidden="1">{"ProjectionsSheet",#N/A,FALSE,"Projections"}</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LL_DATE_SCHEDULE" hidden="1">"c2481"</definedName>
    <definedName name="IQ_CALL_FEATURE" hidden="1">"c2197"</definedName>
    <definedName name="IQ_CALL_PRICE_SCHEDULE" hidden="1">"c2482"</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"c2076"</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EXP_DATE" hidden="1">"c3043"</definedName>
    <definedName name="IQ_CONV_PREMIUM" hidden="1">"c2195"</definedName>
    <definedName name="IQ_CONV_PRICE" hidden="1">"c2193"</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PAYOUT" hidden="1">"c3005"</definedName>
    <definedName name="IQ_DISTRIBUTABLE_CASH_SHARE" hidden="1">"c3003"</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"c1369"</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INT" hidden="1">"c373"</definedName>
    <definedName name="IQ_EBITDA_MARGIN" hidden="1">"c372"</definedName>
    <definedName name="IQ_EBITDA_OVER_TOTAL_IE" hidden="1">"c1371"</definedName>
    <definedName name="IQ_EBITDAR" hidden="1">"c2989"</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EST" hidden="1">"c399"</definedName>
    <definedName name="IQ_EPS_HIGH_EST" hidden="1">"c400"</definedName>
    <definedName name="IQ_EPS_LOW_EST" hidden="1">"c401"</definedName>
    <definedName name="IQ_EPS_MEDIAN_EST" hidden="1">"c1661"</definedName>
    <definedName name="IQ_EPS_NORM" hidden="1">"c1902"</definedName>
    <definedName name="IQ_EPS_NUM_EST" hidden="1">"c402"</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CURRENCY" hidden="1">"c2140"</definedName>
    <definedName name="IQ_EST_DATE" hidden="1">"c1634"</definedName>
    <definedName name="IQ_EST_EPS_GROWTH_1YR" hidden="1">"c1636"</definedName>
    <definedName name="IQ_EST_EPS_GROWTH_5YR" hidden="1">"c1655"</definedName>
    <definedName name="IQ_EST_EPS_GROWTH_Q_1YR" hidden="1">"c1641"</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_TARGET_PRICE" hidden="1">"c1651"</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_TARGET_PRICE" hidden="1">"c1652"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CAPEX" hidden="1">"c2947"</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C_RATIO" hidden="1">"c2783"</definedName>
    <definedName name="IQ_MC_STATUTORY_SURPLUS" hidden="1">"c2772"</definedName>
    <definedName name="IQ_MEDIAN_TARGET_PRICE" hidden="1">"c1650"</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FAS" hidden="1">"c795"</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NSION" hidden="1">"c1031"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_TARGET" hidden="1">"c82"</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T_DATE_SCHEDULE" hidden="1">"c2483"</definedName>
    <definedName name="IQ_PUT_NOTIFICATION" hidden="1">"c2485"</definedName>
    <definedName name="IQ_PUT_PRICE_SCHEDULE" hidden="1">"c2484"</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"c2903"</definedName>
    <definedName name="IQ_RETAIL_ACQUIRED_OWNED_STORES" hidden="1">"c2895"</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UTI" hidden="1">"c1125"</definedName>
    <definedName name="IQ_REVENUE" hidden="1">"c1422"</definedName>
    <definedName name="IQ_REVISION_DATE_" hidden="1">39167.4178472222</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UR_RECEIV" hidden="1">"c1151"</definedName>
    <definedName name="IQ_SECURED_DEBT" hidden="1">"c2546"</definedName>
    <definedName name="IQ_SECURED_DEBT_PCT" hidden="1">"c2547"</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 hidden="1">"c2171"</definedName>
    <definedName name="IQ_SP_BANK" hidden="1">"c2637"</definedName>
    <definedName name="IQ_SP_BANK_ACTION" hidden="1">"c2636"</definedName>
    <definedName name="IQ_SP_BANK_DATE" hidden="1">"c2635"</definedName>
    <definedName name="IQ_SP_DATE" hidden="1">"c2172"</definedName>
    <definedName name="IQ_SP_FIN_ENHANCE_FX" hidden="1">"c2631"</definedName>
    <definedName name="IQ_SP_FIN_ENHANCE_FX_ACTION" hidden="1">"c2630"</definedName>
    <definedName name="IQ_SP_FIN_ENHANCE_FX_DATE" hidden="1">"c2629"</definedName>
    <definedName name="IQ_SP_FIN_ENHANCE_LC" hidden="1">"c2634"</definedName>
    <definedName name="IQ_SP_FIN_ENHANCE_LC_ACTION" hidden="1">"c2633"</definedName>
    <definedName name="IQ_SP_FIN_ENHANCE_LC_DATE" hidden="1">"c2632"</definedName>
    <definedName name="IQ_SP_FIN_STRENGTH_LC_ACTION_LT" hidden="1">"c2625"</definedName>
    <definedName name="IQ_SP_FIN_STRENGTH_LC_ACTION_ST" hidden="1">"c2626"</definedName>
    <definedName name="IQ_SP_FIN_STRENGTH_LC_DATE_LT" hidden="1">"c2623"</definedName>
    <definedName name="IQ_SP_FIN_STRENGTH_LC_DATE_ST" hidden="1">"c2624"</definedName>
    <definedName name="IQ_SP_FIN_STRENGTH_LC_LT" hidden="1">"c2627"</definedName>
    <definedName name="IQ_SP_FIN_STRENGTH_LC_ST" hidden="1">"c2628"</definedName>
    <definedName name="IQ_SP_FX_ACTION_LT" hidden="1">"c2613"</definedName>
    <definedName name="IQ_SP_FX_ACTION_ST" hidden="1">"c2614"</definedName>
    <definedName name="IQ_SP_FX_DATE_LT" hidden="1">"c2611"</definedName>
    <definedName name="IQ_SP_FX_DATE_ST" hidden="1">"c2612"</definedName>
    <definedName name="IQ_SP_FX_LT" hidden="1">"c2615"</definedName>
    <definedName name="IQ_SP_FX_ST" hidden="1">"c2616"</definedName>
    <definedName name="IQ_SP_ISSUE_ACTION" hidden="1">"c2644"</definedName>
    <definedName name="IQ_SP_ISSUE_DATE" hidden="1">"c2643"</definedName>
    <definedName name="IQ_SP_ISSUE_LT" hidden="1">"c2645"</definedName>
    <definedName name="IQ_SP_ISSUE_OUTLOOK_WATCH" hidden="1">"c2650"</definedName>
    <definedName name="IQ_SP_ISSUE_OUTLOOK_WATCH_DATE" hidden="1">"c2649"</definedName>
    <definedName name="IQ_SP_ISSUE_RECOVER" hidden="1">"c2648"</definedName>
    <definedName name="IQ_SP_ISSUE_RECOVER_ACTION" hidden="1">"c2647"</definedName>
    <definedName name="IQ_SP_ISSUE_RECOVER_DATE" hidden="1">"c2646"</definedName>
    <definedName name="IQ_SP_LC_ACTION_LT" hidden="1">"c2619"</definedName>
    <definedName name="IQ_SP_LC_ACTION_ST" hidden="1">"c2620"</definedName>
    <definedName name="IQ_SP_LC_DATE_LT" hidden="1">"c2617"</definedName>
    <definedName name="IQ_SP_LC_DATE_ST" hidden="1">"c2618"</definedName>
    <definedName name="IQ_SP_LC_LT" hidden="1">"c2621"</definedName>
    <definedName name="IQ_SP_LC_ST" hidden="1">"c2622"</definedName>
    <definedName name="IQ_SP_OUTLOOK_WATCH" hidden="1">"c2639"</definedName>
    <definedName name="IQ_SP_OUTLOOK_WATCH_DATE" hidden="1">"c2638"</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RGET_PRICE_NUM" hidden="1">"c1653"</definedName>
    <definedName name="IQ_TARGET_PRICE_STDDEV" hidden="1">"c1654"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MPLOYEE_AVG" hidden="1">"c1225"</definedName>
    <definedName name="IQ_TEV_TOTAL_REV" hidden="1">"c1226"</definedName>
    <definedName name="IQ_TEV_TOTAL_REV_AVG" hidden="1">"c1227"</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DA" hidden="1">"c2381"</definedName>
    <definedName name="IQ_TR_ACQ_FILING_CURRENCY" hidden="1">"c3033"</definedName>
    <definedName name="IQ_TR_ACQ_MCAP_1DAY" hidden="1">"c2345"</definedName>
    <definedName name="IQ_TR_ACQ_MIN_INT" hidden="1">"c2374"</definedName>
    <definedName name="IQ_TR_ACQ_NET_DEBT" hidden="1">"c2373"</definedName>
    <definedName name="IQ_TR_ACQ_NI" hidden="1">"c2378"</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DA" hidden="1">"c2334"</definedName>
    <definedName name="IQ_TR_TARGET_FILING_CURRENCY" hidden="1">"c3034"</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IGHTED_AVG_PRICE" hidden="1">"c1334"</definedName>
    <definedName name="IQ_WIP_INV" hidden="1">"c1335"</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W" hidden="1">"c2163"</definedName>
    <definedName name="IQ_YTW_DATE" hidden="1">"c2164"</definedName>
    <definedName name="IQ_YTW_DATE_TYPE" hidden="1">"c2165"</definedName>
    <definedName name="IQ_Z_SCORE" hidden="1">"c1339"</definedName>
    <definedName name="jac" localSheetId="1" hidden="1">{"AssumptionSheet",#N/A,FALSE,"Assumptions";"RevenueExpensesSheet",#N/A,FALSE,"Table_Revenue";"EquityProfileSheet",#N/A,FALSE,"Table_Equity";"ConstructDebtSheet",#N/A,FALSE,"Table_Debt"}</definedName>
    <definedName name="jac" localSheetId="0" hidden="1">{"AssumptionSheet",#N/A,FALSE,"Assumptions";"RevenueExpensesSheet",#N/A,FALSE,"Table_Revenue";"EquityProfileSheet",#N/A,FALSE,"Table_Equity";"ConstructDebtSheet",#N/A,FALSE,"Table_Debt"}</definedName>
    <definedName name="jac" hidden="1">{"AssumptionSheet",#N/A,FALSE,"Assumptions";"RevenueExpensesSheet",#N/A,FALSE,"Table_Revenue";"EquityProfileSheet",#N/A,FALSE,"Table_Equity";"ConstructDebtSheet",#N/A,FALSE,"Table_Debt"}</definedName>
    <definedName name="_xlnm.Print_Area" localSheetId="1">'Byggrätt brf'!$B$1:$L$47</definedName>
    <definedName name="uytg" localSheetId="1" hidden="1">{"ConstructionSheet",#N/A,FALSE,"Construction";"EquitySheet",#N/A,FALSE,"Equity";"InterimDebtSheet",#N/A,FALSE,"Interim Debt"}</definedName>
    <definedName name="uytg" localSheetId="0" hidden="1">{"ConstructionSheet",#N/A,FALSE,"Construction";"EquitySheet",#N/A,FALSE,"Equity";"InterimDebtSheet",#N/A,FALSE,"Interim Debt"}</definedName>
    <definedName name="uytg" hidden="1">{"ConstructionSheet",#N/A,FALSE,"Construction";"EquitySheet",#N/A,FALSE,"Equity";"InterimDebtSheet",#N/A,FALSE,"Interim Debt"}</definedName>
    <definedName name="wrn.All._.Assumptions." localSheetId="1" hidden="1">{"AssumptionSheet",#N/A,FALSE,"Assumptions";"RevenueExpensesSheet",#N/A,FALSE,"Table_Revenue";"EquityProfileSheet",#N/A,FALSE,"Table_Equity";"ConstructDebtSheet",#N/A,FALSE,"Table_Debt"}</definedName>
    <definedName name="wrn.All._.Assumptions." localSheetId="0" hidden="1">{"AssumptionSheet",#N/A,FALSE,"Assumptions";"RevenueExpensesSheet",#N/A,FALSE,"Table_Revenue";"EquityProfileSheet",#N/A,FALSE,"Table_Equity";"ConstructDebtSheet",#N/A,FALSE,"Table_Debt"}</definedName>
    <definedName name="wrn.All._.Assumptions." hidden="1">{"AssumptionSheet",#N/A,FALSE,"Assumptions";"RevenueExpensesSheet",#N/A,FALSE,"Table_Revenue";"EquityProfileSheet",#N/A,FALSE,"Table_Equity";"ConstructDebtSheet",#N/A,FALSE,"Table_Debt"}</definedName>
    <definedName name="wrn.Annual._.Summary." localSheetId="1" hidden="1">{"AllAnnualSummariesSheet",#N/A,TRUE,"Annual Summaries"}</definedName>
    <definedName name="wrn.Annual._.Summary." localSheetId="0" hidden="1">{"AllAnnualSummariesSheet",#N/A,TRUE,"Annual Summaries"}</definedName>
    <definedName name="wrn.Annual._.Summary." hidden="1">{"AllAnnualSummariesSheet",#N/A,TRUE,"Annual Summaries"}</definedName>
    <definedName name="wrn.CoverPage." localSheetId="1" hidden="1">{"CoverSheet",#N/A,FALSE,"Cover";"IndexSheet",#N/A,FALSE,"Index"}</definedName>
    <definedName name="wrn.CoverPage." localSheetId="0" hidden="1">{"CoverSheet",#N/A,FALSE,"Cover";"IndexSheet",#N/A,FALSE,"Index"}</definedName>
    <definedName name="wrn.CoverPage." hidden="1">{"CoverSheet",#N/A,FALSE,"Cover";"IndexSheet",#N/A,FALSE,"Index"}</definedName>
    <definedName name="wrn.EquityATable." localSheetId="1" hidden="1">{"EquityProfileSheet",#N/A,FALSE,"Table_Equity"}</definedName>
    <definedName name="wrn.EquityATable." localSheetId="0" hidden="1">{"EquityProfileSheet",#N/A,FALSE,"Table_Equity"}</definedName>
    <definedName name="wrn.EquityATable." hidden="1">{"EquityProfileSheet",#N/A,FALSE,"Table_Equity"}</definedName>
    <definedName name="wrn.Key._.Summary." localSheetId="1" hidden="1">{"KeySummarySheet",#N/A,FALSE,"Key Summary"}</definedName>
    <definedName name="wrn.Key._.Summary." localSheetId="0" hidden="1">{"KeySummarySheet",#N/A,FALSE,"Key Summary"}</definedName>
    <definedName name="wrn.Key._.Summary." hidden="1">{"KeySummarySheet",#N/A,FALSE,"Key Summary"}</definedName>
    <definedName name="wrn.Monthly._.Schedules." localSheetId="1" hidden="1">{"ConstructionSheet",#N/A,FALSE,"Construction";"EquitySheet",#N/A,FALSE,"Equity";"InterimDebtSheet",#N/A,FALSE,"Interim Debt"}</definedName>
    <definedName name="wrn.Monthly._.Schedules." localSheetId="0" hidden="1">{"ConstructionSheet",#N/A,FALSE,"Construction";"EquitySheet",#N/A,FALSE,"Equity";"InterimDebtSheet",#N/A,FALSE,"Interim Debt"}</definedName>
    <definedName name="wrn.Monthly._.Schedules." hidden="1">{"ConstructionSheet",#N/A,FALSE,"Construction";"EquitySheet",#N/A,FALSE,"Equity";"InterimDebtSheet",#N/A,FALSE,"Interim Debt"}</definedName>
    <definedName name="wrn.SemiAnnual._.Projections." localSheetId="1" hidden="1">{"ProjectionsSheet",#N/A,FALSE,"Projections"}</definedName>
    <definedName name="wrn.SemiAnnual._.Projections." localSheetId="0" hidden="1">{"ProjectionsSheet",#N/A,FALSE,"Projections"}</definedName>
    <definedName name="wrn.SemiAnnual._.Projections." hidden="1">{"ProjectionsSheet",#N/A,FALSE,"Projections"}</definedName>
    <definedName name="wrn.SensitivityA." localSheetId="1" hidden="1">{"EquityA",#N/A,FALSE,"Sensitivity_Graphs"}</definedName>
    <definedName name="wrn.SensitivityA." localSheetId="0" hidden="1">{"EquityA",#N/A,FALSE,"Sensitivity_Graphs"}</definedName>
    <definedName name="wrn.SensitivityA." hidden="1">{"EquityA",#N/A,FALSE,"Sensitivity_Graphs"}</definedName>
    <definedName name="xcs" localSheetId="1" hidden="1">{"ConstructionSheet",#N/A,FALSE,"Construction";"EquitySheet",#N/A,FALSE,"Equity";"InterimDebtSheet",#N/A,FALSE,"Interim Debt"}</definedName>
    <definedName name="xcs" localSheetId="0" hidden="1">{"ConstructionSheet",#N/A,FALSE,"Construction";"EquitySheet",#N/A,FALSE,"Equity";"InterimDebtSheet",#N/A,FALSE,"Interim Debt"}</definedName>
    <definedName name="xcs" hidden="1">{"ConstructionSheet",#N/A,FALSE,"Construction";"EquitySheet",#N/A,FALSE,"Equity";"InterimDebtSheet",#N/A,FALSE,"Interim Debt"}</definedName>
    <definedName name="xxz" localSheetId="1" hidden="1">{"EquityProfileSheet",#N/A,FALSE,"Table_Equity"}</definedName>
    <definedName name="xxz" localSheetId="0" hidden="1">{"EquityProfileSheet",#N/A,FALSE,"Table_Equity"}</definedName>
    <definedName name="xxz" hidden="1">{"EquityProfileSheet",#N/A,FALSE,"Table_Equity"}</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F19" i="9" l="1"/>
  <c r="L9" i="9"/>
  <c r="F41" i="9"/>
  <c r="F39" i="9"/>
  <c r="E29" i="9"/>
  <c r="F40" i="9"/>
  <c r="F42" i="9"/>
  <c r="F44" i="9"/>
  <c r="F46" i="9"/>
  <c r="F21" i="9"/>
  <c r="F32" i="9"/>
  <c r="F15" i="9"/>
  <c r="L4" i="9"/>
  <c r="K26" i="9"/>
  <c r="K27" i="9"/>
  <c r="E17" i="9"/>
  <c r="D17" i="9"/>
  <c r="F29" i="9"/>
  <c r="F33" i="9"/>
  <c r="L15" i="9"/>
  <c r="L19" i="9"/>
  <c r="F17" i="9"/>
  <c r="L6" i="9"/>
  <c r="L7" i="9"/>
  <c r="K15" i="9"/>
  <c r="K19" i="9"/>
  <c r="F23" i="9"/>
  <c r="F26" i="9"/>
  <c r="F22" i="9"/>
  <c r="F27" i="9"/>
  <c r="L16" i="9"/>
  <c r="K16" i="9"/>
  <c r="L17" i="9"/>
  <c r="K17" i="9"/>
  <c r="L20" i="9"/>
  <c r="L22" i="9"/>
  <c r="K22" i="9"/>
  <c r="K20" i="9"/>
  <c r="L24" i="9"/>
  <c r="L30" i="9"/>
  <c r="K30" i="9"/>
  <c r="K24" i="9"/>
  <c r="L28" i="9"/>
</calcChain>
</file>

<file path=xl/sharedStrings.xml><?xml version="1.0" encoding="utf-8"?>
<sst xmlns="http://schemas.openxmlformats.org/spreadsheetml/2006/main" count="89" uniqueCount="80">
  <si>
    <t>Fastighet</t>
  </si>
  <si>
    <t>Kommun</t>
  </si>
  <si>
    <t>Område</t>
  </si>
  <si>
    <t>Adress</t>
  </si>
  <si>
    <t>Detaljplan laga kraft</t>
  </si>
  <si>
    <t>Tomtarea, kvm</t>
  </si>
  <si>
    <t>Exploateringsgrad</t>
  </si>
  <si>
    <t>Antal lägenheter</t>
  </si>
  <si>
    <t>Antal parkeringsplatser</t>
  </si>
  <si>
    <t>Kr/kvm</t>
  </si>
  <si>
    <t>Kr</t>
  </si>
  <si>
    <t>Snittstorlek lägenhet</t>
  </si>
  <si>
    <t>Total uthyrningsbar area</t>
  </si>
  <si>
    <t>Drift och underhåll</t>
  </si>
  <si>
    <t>Driftnetto</t>
  </si>
  <si>
    <t>Avkastningskrav</t>
  </si>
  <si>
    <t>Lokaler</t>
  </si>
  <si>
    <t>Totalt värde</t>
  </si>
  <si>
    <t>Bostäder</t>
  </si>
  <si>
    <t>Ljus BTA, kvm</t>
  </si>
  <si>
    <t>Uthyrbar area, kvm</t>
  </si>
  <si>
    <t>Area</t>
  </si>
  <si>
    <t>KALKYL</t>
  </si>
  <si>
    <t>INPUT</t>
  </si>
  <si>
    <t>Totalt</t>
  </si>
  <si>
    <t>Moms</t>
  </si>
  <si>
    <t>Total produktionskostnad exkl. mark</t>
  </si>
  <si>
    <t>Produktionskostnad</t>
  </si>
  <si>
    <t>Värde bostäder &amp; lokaler, kr/kvm</t>
  </si>
  <si>
    <t>Intäkt</t>
  </si>
  <si>
    <t>Garage kvm/plats</t>
  </si>
  <si>
    <t>varav lån</t>
  </si>
  <si>
    <t>varav insats</t>
  </si>
  <si>
    <t>Värde garage per plats</t>
  </si>
  <si>
    <t>Kr/Ljus BTA</t>
  </si>
  <si>
    <t>(-) Produktionskostnad</t>
  </si>
  <si>
    <t>(=) Netto 1</t>
  </si>
  <si>
    <t>(-) Utvecklingsvinst</t>
  </si>
  <si>
    <t>(-) Avdrag lång projekttid</t>
  </si>
  <si>
    <t>Existerande byggnad, kvm</t>
  </si>
  <si>
    <t>(=) Möjligt förvärvspris</t>
  </si>
  <si>
    <t>Hyra</t>
  </si>
  <si>
    <t>Långsiktig vakans</t>
  </si>
  <si>
    <t>Avdrag temporär vakans</t>
  </si>
  <si>
    <t>Värde idag</t>
  </si>
  <si>
    <t>Avkastningsvärde</t>
  </si>
  <si>
    <t>Not: i produktionskostnaden behandlas garage som momsfritt</t>
  </si>
  <si>
    <t>Entreprenadpris, kr / Ljus BTA</t>
  </si>
  <si>
    <t>Entreprenadpris, kr / Mörk BTA</t>
  </si>
  <si>
    <t>Utnyttjande [BOA, LOA] / BTA</t>
  </si>
  <si>
    <t>GENERELL INDATA</t>
  </si>
  <si>
    <t>GENERELL INDATA / UTDATA</t>
  </si>
  <si>
    <t>(-) Detaljplanekostnader</t>
  </si>
  <si>
    <t>(-) Övriga kostnader</t>
  </si>
  <si>
    <t>Mörk BTA, garage, kvm</t>
  </si>
  <si>
    <t>Mörk BTA, övrigt, kvm</t>
  </si>
  <si>
    <t>-</t>
  </si>
  <si>
    <t>Byggherrekostnader, kr/kvm uthyrbar</t>
  </si>
  <si>
    <t>KONTROLL ANNAN ANVÄNDNING</t>
  </si>
  <si>
    <t>Byggrättskalkyl bostadsrätt</t>
  </si>
  <si>
    <t>(=) Verkligt värde färdig byggrätt</t>
  </si>
  <si>
    <t>(=) Implicit värde färdig byggrätt</t>
  </si>
  <si>
    <t>(-) Vinstkrav detaljplansfas</t>
  </si>
  <si>
    <t>© Bragu AB</t>
  </si>
  <si>
    <t>(+) Värde färdigställt</t>
  </si>
  <si>
    <t>[Fastighet]</t>
  </si>
  <si>
    <t>[Kommun]</t>
  </si>
  <si>
    <t>[Område]</t>
  </si>
  <si>
    <t>[Adress]</t>
  </si>
  <si>
    <t>Rivningskostnader (inkl. moms)</t>
  </si>
  <si>
    <t>Exploateringskostnader (inkl. moms)</t>
  </si>
  <si>
    <t>[Nej, planbesked]</t>
  </si>
  <si>
    <t>Friskrivning &amp; information</t>
  </si>
  <si>
    <t>Denna modell är kostnadsfri att använda så länge Bragu AB anges som källa. Om modellen eller dess delar används i en annan modell ska Bragu AB fortfarande anges som källa.</t>
  </si>
  <si>
    <t>Även om all rimlig försiktighet har vidtagits för att säkerställa att modellen ger ett korrekt resultat, accepterar Bragu AB inget ansvar för eventuella förluster som uppstår på grundval av beslut utifrån utdata av denna modell.</t>
  </si>
  <si>
    <t>Kontakt</t>
  </si>
  <si>
    <t>Bragu AB</t>
  </si>
  <si>
    <t>Henrik Brav</t>
  </si>
  <si>
    <t>070 817 8177</t>
  </si>
  <si>
    <t>henrik@bragu.se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</si>
</sst>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_([$€-2]\ * #,##0.00_);_([$€-2]\ * \(#,##0.00\);_([$€-2]\ * &quot;-&quot;??_)"/>
    <numFmt numFmtId="166" formatCode="#,##0.0"/>
  </numFmts>
  <fonts count="14" x14ac:knownFonts="1">
    <font>
      <sz val="10"/>
      <name val="Arial"/>
    </font>
    <font>
      <sz val="9"/>
      <name val="Arial"/>
      <family val="2"/>
    </font>
    <font>
      <sz val="9"/>
      <color theme="0"/>
      <name val="Arial"/>
      <family val="2"/>
    </font>
    <font>
      <b/>
      <sz val="9"/>
      <name val="Arial"/>
      <family val="2"/>
    </font>
    <font>
      <sz val="10"/>
      <name val="Arial"/>
      <family val="2"/>
    </font>
    <font>
      <b/>
      <sz val="10"/>
      <name val="Arial"/>
      <family val="2"/>
    </font>
    <font>
      <sz val="9"/>
      <color theme="4" tint="-0.499984740745262"/>
      <name val="Arial"/>
      <family val="2"/>
    </font>
    <font>
      <b/>
      <sz val="9"/>
      <color theme="4" tint="-0.499984740745262"/>
      <name val="Arial"/>
      <family val="2"/>
    </font>
    <font>
      <sz val="9"/>
      <color rgb="FF0000FF"/>
      <name val="Arial"/>
      <family val="2"/>
    </font>
    <font>
      <u/>
      <sz val="10"/>
      <color theme="10"/>
      <name val="Arial"/>
      <family val="2"/>
    </font>
    <font>
      <u/>
      <sz val="10"/>
      <color theme="11"/>
      <name val="Arial"/>
      <family val="2"/>
    </font>
    <font>
      <sz val="14"/>
      <name val="Arial"/>
      <family val="2"/>
    </font>
    <font>
      <sz val="7"/>
      <name val="Arial"/>
      <family val="2"/>
    </font>
    <font>
      <sz val="12"/>
      <name val="Arial"/>
      <family val="2"/>
    </font>
  </fonts>
  <fills count="6">
    <fill>
      <patternFill patternType="none"/>
    </fill>
    <fill>
      <patternFill patternType="gray125"/>
    </fill>
    <fill>
      <patternFill patternType="solid">
        <fgColor theme="0" tint="-4.9989318521683403E-2"/>
        <bgColor indexed="64"/>
      </patternFill>
    </fill>
    <fill>
      <patternFill patternType="gray0625">
        <fgColor indexed="22"/>
        <bgColor indexed="9"/>
      </patternFill>
    </fill>
    <fill>
      <patternFill patternType="solid">
        <fgColor theme="4" tint="-0.499984740745262"/>
        <bgColor indexed="64"/>
      </patternFill>
    </fill>
    <fill>
      <patternFill patternType="solid">
        <fgColor theme="0" tint="-0.499984740745262"/>
        <bgColor indexed="64"/>
      </patternFill>
    </fill>
  </fills>
  <borders count="8">
    <border>
      <left/>
      <right/>
      <top/>
      <bottom/>
      <diagonal/>
    </border>
    <border>
      <left/>
      <right/>
      <top style="thin">
        <color auto="1"/>
      </top>
      <bottom/>
      <diagonal/>
    </border>
    <border>
      <left/>
      <right/>
      <top/>
      <bottom style="dotted">
        <color theme="1" tint="0.499984740745262"/>
      </bottom>
      <diagonal/>
    </border>
    <border>
      <left/>
      <right/>
      <top style="dotted">
        <color theme="1" tint="0.499984740745262"/>
      </top>
      <bottom style="dotted">
        <color theme="1" tint="0.499984740745262"/>
      </bottom>
      <diagonal/>
    </border>
    <border>
      <left/>
      <right/>
      <top style="dotted">
        <color theme="1" tint="0.499984740745262"/>
      </top>
      <bottom style="thin">
        <color theme="4" tint="-0.499984740745262"/>
      </bottom>
      <diagonal/>
    </border>
    <border>
      <left/>
      <right/>
      <top style="dotted">
        <color theme="1" tint="0.499984740745262"/>
      </top>
      <bottom/>
      <diagonal/>
    </border>
    <border>
      <left/>
      <right/>
      <top style="thin">
        <color theme="0" tint="-0.499984740745262"/>
      </top>
      <bottom/>
      <diagonal/>
    </border>
    <border>
      <left/>
      <right/>
      <top/>
      <bottom style="thin">
        <color theme="0" tint="-0.499984740745262"/>
      </bottom>
      <diagonal/>
    </border>
  </borders>
  <cellStyleXfs count="33">
    <xf numFmtId="0" fontId="0" fillId="0" borderId="0"/>
    <xf numFmtId="9" fontId="4" fillId="0" borderId="0" applyFont="0" applyFill="0" applyBorder="0" applyAlignment="0" applyProtection="0"/>
    <xf numFmtId="165" fontId="4" fillId="0" borderId="0" applyFont="0" applyFill="0" applyBorder="0" applyAlignment="0" applyProtection="0"/>
    <xf numFmtId="3" fontId="5" fillId="3" borderId="1" applyNumberFormat="0" applyFont="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4" fillId="0" borderId="0"/>
  </cellStyleXfs>
  <cellXfs count="71">
    <xf numFmtId="0" fontId="0" fillId="0" borderId="0" xfId="0"/>
    <xf numFmtId="3" fontId="1" fillId="0" borderId="0" xfId="0" applyNumberFormat="1" applyFont="1"/>
    <xf numFmtId="0" fontId="4" fillId="0" borderId="0" xfId="0" applyFont="1"/>
    <xf numFmtId="0" fontId="1" fillId="0" borderId="0" xfId="0" applyFont="1"/>
    <xf numFmtId="0" fontId="0" fillId="0" borderId="0" xfId="0"/>
    <xf numFmtId="0" fontId="2" fillId="4" borderId="0" xfId="0" applyFont="1" applyFill="1" applyAlignment="1">
      <alignment vertical="center"/>
    </xf>
    <xf numFmtId="0" fontId="1" fillId="4" borderId="0" xfId="0" applyFont="1" applyFill="1"/>
    <xf numFmtId="0" fontId="1" fillId="0" borderId="2" xfId="0" applyFont="1" applyBorder="1"/>
    <xf numFmtId="3" fontId="8" fillId="0" borderId="2" xfId="0" applyNumberFormat="1" applyFont="1" applyFill="1" applyBorder="1" applyAlignment="1">
      <alignment horizontal="right"/>
    </xf>
    <xf numFmtId="3" fontId="1" fillId="0" borderId="2" xfId="0" applyNumberFormat="1" applyFont="1" applyBorder="1" applyAlignment="1">
      <alignment horizontal="right"/>
    </xf>
    <xf numFmtId="3" fontId="8" fillId="0" borderId="2" xfId="0" applyNumberFormat="1" applyFont="1" applyBorder="1" applyAlignment="1">
      <alignment horizontal="right"/>
    </xf>
    <xf numFmtId="9" fontId="8" fillId="0" borderId="3" xfId="1" applyFont="1" applyBorder="1" applyAlignment="1">
      <alignment horizontal="right"/>
    </xf>
    <xf numFmtId="3" fontId="8" fillId="0" borderId="3" xfId="0" applyNumberFormat="1" applyFont="1" applyBorder="1" applyAlignment="1">
      <alignment horizontal="right"/>
    </xf>
    <xf numFmtId="3" fontId="1" fillId="0" borderId="4" xfId="0" applyNumberFormat="1" applyFont="1" applyBorder="1" applyAlignment="1">
      <alignment horizontal="right"/>
    </xf>
    <xf numFmtId="0" fontId="8" fillId="0" borderId="2" xfId="0" applyFont="1" applyBorder="1" applyAlignment="1">
      <alignment horizontal="right"/>
    </xf>
    <xf numFmtId="0" fontId="11" fillId="0" borderId="0" xfId="0" applyFont="1"/>
    <xf numFmtId="3" fontId="7" fillId="0" borderId="0" xfId="0" applyNumberFormat="1" applyFont="1" applyBorder="1" applyAlignment="1">
      <alignment horizontal="right"/>
    </xf>
    <xf numFmtId="3" fontId="6" fillId="0" borderId="0" xfId="0" applyNumberFormat="1" applyFont="1" applyBorder="1" applyAlignment="1">
      <alignment horizontal="right"/>
    </xf>
    <xf numFmtId="0" fontId="7" fillId="0" borderId="0" xfId="0" applyFont="1" applyBorder="1"/>
    <xf numFmtId="3" fontId="6" fillId="0" borderId="0" xfId="0" quotePrefix="1" applyNumberFormat="1" applyFont="1" applyBorder="1" applyAlignment="1">
      <alignment horizontal="right"/>
    </xf>
    <xf numFmtId="166" fontId="8" fillId="0" borderId="0" xfId="0" applyNumberFormat="1" applyFont="1" applyBorder="1" applyAlignment="1">
      <alignment horizontal="right"/>
    </xf>
    <xf numFmtId="2" fontId="1" fillId="0" borderId="2" xfId="0" applyNumberFormat="1" applyFont="1" applyBorder="1" applyAlignment="1">
      <alignment horizontal="right"/>
    </xf>
    <xf numFmtId="164" fontId="1" fillId="0" borderId="2" xfId="0" applyNumberFormat="1" applyFont="1" applyBorder="1" applyAlignment="1">
      <alignment horizontal="right"/>
    </xf>
    <xf numFmtId="0" fontId="1" fillId="0" borderId="5" xfId="0" applyFont="1" applyFill="1" applyBorder="1" applyAlignment="1">
      <alignment horizontal="right"/>
    </xf>
    <xf numFmtId="3" fontId="1" fillId="0" borderId="5" xfId="0" applyNumberFormat="1" applyFont="1" applyFill="1" applyBorder="1" applyAlignment="1">
      <alignment horizontal="right"/>
    </xf>
    <xf numFmtId="0" fontId="3" fillId="0" borderId="5" xfId="0" applyFont="1" applyFill="1" applyBorder="1" applyAlignment="1">
      <alignment horizontal="right"/>
    </xf>
    <xf numFmtId="0" fontId="0" fillId="2" borderId="3" xfId="0" applyFill="1" applyBorder="1" applyAlignment="1"/>
    <xf numFmtId="0" fontId="1" fillId="2" borderId="3" xfId="0" applyFont="1" applyFill="1" applyBorder="1" applyAlignment="1"/>
    <xf numFmtId="3" fontId="1" fillId="0" borderId="3" xfId="1" applyNumberFormat="1" applyFont="1" applyBorder="1" applyAlignment="1">
      <alignment horizontal="right"/>
    </xf>
    <xf numFmtId="2" fontId="0" fillId="0" borderId="0" xfId="0" applyNumberFormat="1"/>
    <xf numFmtId="3" fontId="8" fillId="0" borderId="4" xfId="0" applyNumberFormat="1" applyFont="1" applyBorder="1" applyAlignment="1">
      <alignment horizontal="right"/>
    </xf>
    <xf numFmtId="3" fontId="1" fillId="0" borderId="3" xfId="0" quotePrefix="1" applyNumberFormat="1" applyFont="1" applyBorder="1" applyAlignment="1">
      <alignment horizontal="right"/>
    </xf>
    <xf numFmtId="0" fontId="6" fillId="2" borderId="2" xfId="0" applyFont="1" applyFill="1" applyBorder="1" applyAlignment="1">
      <alignment horizontal="left" wrapText="1"/>
    </xf>
    <xf numFmtId="0" fontId="0" fillId="2" borderId="2" xfId="0" applyFill="1" applyBorder="1" applyAlignment="1"/>
    <xf numFmtId="3" fontId="1" fillId="0" borderId="2" xfId="0" applyNumberFormat="1" applyFont="1" applyBorder="1" applyAlignment="1"/>
    <xf numFmtId="0" fontId="6" fillId="2" borderId="3" xfId="0" applyFont="1" applyFill="1" applyBorder="1" applyAlignment="1">
      <alignment horizontal="left"/>
    </xf>
    <xf numFmtId="0" fontId="1" fillId="0" borderId="3" xfId="0" applyFont="1" applyBorder="1" applyAlignment="1"/>
    <xf numFmtId="0" fontId="6" fillId="2" borderId="4" xfId="0" applyFont="1" applyFill="1" applyBorder="1" applyAlignment="1">
      <alignment horizontal="left" wrapText="1"/>
    </xf>
    <xf numFmtId="0" fontId="0" fillId="2" borderId="4" xfId="0" applyFill="1" applyBorder="1" applyAlignment="1"/>
    <xf numFmtId="3" fontId="1" fillId="0" borderId="4" xfId="0" applyNumberFormat="1" applyFont="1" applyBorder="1" applyAlignment="1"/>
    <xf numFmtId="0" fontId="0" fillId="0" borderId="2" xfId="0" applyBorder="1" applyAlignment="1"/>
    <xf numFmtId="3" fontId="8" fillId="0" borderId="2" xfId="0" applyNumberFormat="1" applyFont="1" applyBorder="1" applyAlignment="1"/>
    <xf numFmtId="0" fontId="6" fillId="2" borderId="3" xfId="0" applyFont="1" applyFill="1" applyBorder="1" applyAlignment="1">
      <alignment horizontal="left" wrapText="1"/>
    </xf>
    <xf numFmtId="0" fontId="0" fillId="0" borderId="3" xfId="0" applyBorder="1" applyAlignment="1"/>
    <xf numFmtId="3" fontId="8" fillId="0" borderId="3" xfId="0" applyNumberFormat="1" applyFont="1" applyBorder="1" applyAlignment="1"/>
    <xf numFmtId="0" fontId="7" fillId="0" borderId="5" xfId="0" applyFont="1" applyFill="1" applyBorder="1" applyAlignment="1">
      <alignment horizontal="left" wrapText="1"/>
    </xf>
    <xf numFmtId="0" fontId="0" fillId="0" borderId="5" xfId="0" applyFill="1" applyBorder="1" applyAlignment="1"/>
    <xf numFmtId="0" fontId="6" fillId="2" borderId="2" xfId="0" applyFont="1" applyFill="1" applyBorder="1" applyAlignment="1">
      <alignment horizontal="left"/>
    </xf>
    <xf numFmtId="3" fontId="1" fillId="0" borderId="3" xfId="0" applyNumberFormat="1" applyFont="1" applyBorder="1" applyAlignment="1"/>
    <xf numFmtId="0" fontId="12" fillId="0" borderId="0" xfId="0" applyFont="1" applyAlignment="1"/>
    <xf numFmtId="0" fontId="0" fillId="0" borderId="0" xfId="0" applyAlignment="1"/>
    <xf numFmtId="0" fontId="6" fillId="2" borderId="2" xfId="0" applyFont="1" applyFill="1" applyBorder="1" applyAlignment="1">
      <alignment horizontal="left" indent="1"/>
    </xf>
    <xf numFmtId="10" fontId="8" fillId="0" borderId="3" xfId="1" applyNumberFormat="1" applyFont="1" applyBorder="1" applyAlignment="1"/>
    <xf numFmtId="0" fontId="1" fillId="2" borderId="2" xfId="0" applyFont="1" applyFill="1" applyBorder="1" applyAlignment="1"/>
    <xf numFmtId="9" fontId="8" fillId="2" borderId="3" xfId="0" applyNumberFormat="1" applyFont="1" applyFill="1" applyBorder="1" applyAlignment="1">
      <alignment horizontal="left"/>
    </xf>
    <xf numFmtId="0" fontId="2" fillId="5" borderId="0" xfId="0" applyFont="1" applyFill="1" applyAlignment="1">
      <alignment vertical="center"/>
    </xf>
    <xf numFmtId="0" fontId="2" fillId="5" borderId="0" xfId="0" applyFont="1" applyFill="1"/>
    <xf numFmtId="0" fontId="12" fillId="0" borderId="0" xfId="0" applyFont="1" applyAlignment="1">
      <alignment horizontal="right" vertical="center" wrapText="1"/>
    </xf>
    <xf numFmtId="0" fontId="1" fillId="2" borderId="3" xfId="0" applyFont="1" applyFill="1" applyBorder="1" applyAlignment="1">
      <alignment horizontal="right" indent="21"/>
    </xf>
    <xf numFmtId="9" fontId="8" fillId="2" borderId="3" xfId="0" applyNumberFormat="1" applyFont="1" applyFill="1" applyBorder="1" applyAlignment="1">
      <alignment horizontal="right"/>
    </xf>
    <xf numFmtId="0" fontId="4" fillId="2" borderId="0" xfId="32" applyFont="1" applyFill="1"/>
    <xf numFmtId="0" fontId="4" fillId="2" borderId="0" xfId="32" applyFill="1"/>
    <xf numFmtId="0" fontId="4" fillId="0" borderId="0" xfId="32"/>
    <xf numFmtId="0" fontId="4" fillId="0" borderId="6" xfId="32" applyBorder="1"/>
    <xf numFmtId="0" fontId="13" fillId="0" borderId="0" xfId="32" applyFont="1" applyAlignment="1">
      <alignment horizontal="left" indent="1"/>
    </xf>
    <xf numFmtId="0" fontId="4" fillId="0" borderId="0" xfId="32" applyAlignment="1">
      <alignment horizontal="left" indent="1"/>
    </xf>
    <xf numFmtId="0" fontId="1" fillId="0" borderId="0" xfId="32" applyFont="1" applyAlignment="1">
      <alignment horizontal="left" vertical="top" wrapText="1" indent="1"/>
    </xf>
    <xf numFmtId="0" fontId="4" fillId="0" borderId="7" xfId="32" applyBorder="1" applyAlignment="1">
      <alignment horizontal="left" indent="1"/>
    </xf>
    <xf numFmtId="0" fontId="1" fillId="0" borderId="0" xfId="32" applyFont="1" applyAlignment="1">
      <alignment horizontal="left" indent="1"/>
    </xf>
    <xf numFmtId="0" fontId="1" fillId="0" borderId="0" xfId="32" quotePrefix="1" applyFont="1" applyAlignment="1">
      <alignment horizontal="left" indent="1"/>
    </xf>
    <xf numFmtId="0" fontId="1" fillId="0" borderId="0" xfId="32" applyFont="1"/>
  </cellXfs>
  <cellStyles count="33">
    <cellStyle name="Euro" xfId="2"/>
    <cellStyle name="Följd hyperlänk" xfId="5" builtinId="9" hidden="1"/>
    <cellStyle name="Följd hyperlänk" xfId="7" builtinId="9" hidden="1"/>
    <cellStyle name="Följd hyperlänk" xfId="9" builtinId="9" hidden="1"/>
    <cellStyle name="Följd hyperlänk" xfId="11" builtinId="9" hidden="1"/>
    <cellStyle name="Följd hyperlänk" xfId="13" builtinId="9" hidden="1"/>
    <cellStyle name="Följd hyperlänk" xfId="15" builtinId="9" hidden="1"/>
    <cellStyle name="Följd hyperlänk" xfId="17" builtinId="9" hidden="1"/>
    <cellStyle name="Följd hyperlänk" xfId="19" builtinId="9" hidden="1"/>
    <cellStyle name="Följd hyperlänk" xfId="21" builtinId="9" hidden="1"/>
    <cellStyle name="Följd hyperlänk" xfId="23" builtinId="9" hidden="1"/>
    <cellStyle name="Följd hyperlänk" xfId="25" builtinId="9" hidden="1"/>
    <cellStyle name="Följd hyperlänk" xfId="27" builtinId="9" hidden="1"/>
    <cellStyle name="Följd hyperlänk" xfId="29" builtinId="9" hidden="1"/>
    <cellStyle name="Följd hyperlänk" xfId="31" builtinId="9" hidden="1"/>
    <cellStyle name="Hyperlänk" xfId="4" builtinId="8" hidden="1"/>
    <cellStyle name="Hyperlänk" xfId="6" builtinId="8" hidden="1"/>
    <cellStyle name="Hyperlänk" xfId="8" builtinId="8" hidden="1"/>
    <cellStyle name="Hyperlänk" xfId="10" builtinId="8" hidden="1"/>
    <cellStyle name="Hyperlänk" xfId="12" builtinId="8" hidden="1"/>
    <cellStyle name="Hyperlänk" xfId="14" builtinId="8" hidden="1"/>
    <cellStyle name="Hyperlänk" xfId="16" builtinId="8" hidden="1"/>
    <cellStyle name="Hyperlänk" xfId="18" builtinId="8" hidden="1"/>
    <cellStyle name="Hyperlänk" xfId="20" builtinId="8" hidden="1"/>
    <cellStyle name="Hyperlänk" xfId="22" builtinId="8" hidden="1"/>
    <cellStyle name="Hyperlänk" xfId="24" builtinId="8" hidden="1"/>
    <cellStyle name="Hyperlänk" xfId="26" builtinId="8" hidden="1"/>
    <cellStyle name="Hyperlänk" xfId="28" builtinId="8" hidden="1"/>
    <cellStyle name="Hyperlänk" xfId="30" builtinId="8" hidden="1"/>
    <cellStyle name="Light Shade" xfId="3"/>
    <cellStyle name="Normal" xfId="0" builtinId="0"/>
    <cellStyle name="Normal 2" xfId="32"/>
    <cellStyle name="Procent" xfId="1" builtinId="5"/>
  </cellStyles>
  <dxfs count="0"/>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4137660</xdr:colOff>
      <xdr:row>27</xdr:row>
      <xdr:rowOff>7620</xdr:rowOff>
    </xdr:from>
    <xdr:to>
      <xdr:col>1</xdr:col>
      <xdr:colOff>5134695</xdr:colOff>
      <xdr:row>30</xdr:row>
      <xdr:rowOff>124970</xdr:rowOff>
    </xdr:to>
    <xdr:pic>
      <xdr:nvPicPr>
        <xdr:cNvPr id="2" name="Bildobjekt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290060" y="5600700"/>
          <a:ext cx="997035" cy="62027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C36"/>
  <sheetViews>
    <sheetView showGridLines="0" workbookViewId="0"/>
  </sheetViews>
  <sheetFormatPr defaultColWidth="0" defaultRowHeight="13.2" customHeight="1" zeroHeight="1" x14ac:dyDescent="0.25"/>
  <cols>
    <col min="1" max="1" width="2.21875" style="62" customWidth="1"/>
    <col min="2" max="2" width="78.33203125" style="62" customWidth="1"/>
    <col min="3" max="3" width="2.21875" style="62" customWidth="1"/>
    <col min="4" max="16384" width="8.88671875" style="62" hidden="1"/>
  </cols>
  <sheetData>
    <row r="1" spans="1:3" x14ac:dyDescent="0.25">
      <c r="A1" s="60"/>
      <c r="B1" s="61"/>
      <c r="C1" s="61"/>
    </row>
    <row r="2" spans="1:3" x14ac:dyDescent="0.25">
      <c r="A2" s="60"/>
      <c r="B2" s="63"/>
      <c r="C2" s="61"/>
    </row>
    <row r="3" spans="1:3" ht="15" x14ac:dyDescent="0.25">
      <c r="A3" s="61"/>
      <c r="B3" s="64" t="s">
        <v>72</v>
      </c>
      <c r="C3" s="61"/>
    </row>
    <row r="4" spans="1:3" x14ac:dyDescent="0.25">
      <c r="A4" s="61"/>
      <c r="B4" s="65"/>
      <c r="C4" s="61"/>
    </row>
    <row r="5" spans="1:3" ht="47.4" customHeight="1" x14ac:dyDescent="0.25">
      <c r="A5" s="61"/>
      <c r="B5" s="66" t="s">
        <v>73</v>
      </c>
      <c r="C5" s="61"/>
    </row>
    <row r="6" spans="1:3" ht="37.200000000000003" customHeight="1" x14ac:dyDescent="0.25">
      <c r="A6" s="61"/>
      <c r="B6" s="66" t="s">
        <v>74</v>
      </c>
      <c r="C6" s="61"/>
    </row>
    <row r="7" spans="1:3" ht="37.200000000000003" customHeight="1" x14ac:dyDescent="0.25">
      <c r="A7" s="61"/>
      <c r="B7" s="66"/>
      <c r="C7" s="61"/>
    </row>
    <row r="8" spans="1:3" x14ac:dyDescent="0.25">
      <c r="A8" s="61"/>
      <c r="B8" s="65"/>
      <c r="C8" s="61"/>
    </row>
    <row r="9" spans="1:3" x14ac:dyDescent="0.25">
      <c r="A9" s="61"/>
      <c r="B9" s="67"/>
      <c r="C9" s="61"/>
    </row>
    <row r="10" spans="1:3" x14ac:dyDescent="0.25">
      <c r="A10" s="61"/>
      <c r="C10" s="61"/>
    </row>
    <row r="11" spans="1:3" x14ac:dyDescent="0.25">
      <c r="A11" s="61"/>
      <c r="C11" s="61"/>
    </row>
    <row r="12" spans="1:3" x14ac:dyDescent="0.25">
      <c r="A12" s="61"/>
      <c r="C12" s="61"/>
    </row>
    <row r="13" spans="1:3" x14ac:dyDescent="0.25">
      <c r="A13" s="61"/>
      <c r="C13" s="61"/>
    </row>
    <row r="14" spans="1:3" x14ac:dyDescent="0.25">
      <c r="A14" s="61"/>
      <c r="C14" s="61"/>
    </row>
    <row r="15" spans="1:3" x14ac:dyDescent="0.25">
      <c r="A15" s="61"/>
      <c r="C15" s="61"/>
    </row>
    <row r="16" spans="1:3" x14ac:dyDescent="0.25">
      <c r="A16" s="61"/>
      <c r="C16" s="61"/>
    </row>
    <row r="17" spans="1:3" x14ac:dyDescent="0.25">
      <c r="A17" s="61"/>
      <c r="C17" s="61"/>
    </row>
    <row r="18" spans="1:3" x14ac:dyDescent="0.25">
      <c r="A18" s="61"/>
      <c r="C18" s="61"/>
    </row>
    <row r="19" spans="1:3" x14ac:dyDescent="0.25">
      <c r="A19" s="61"/>
      <c r="C19" s="61"/>
    </row>
    <row r="20" spans="1:3" x14ac:dyDescent="0.25">
      <c r="A20" s="61"/>
      <c r="C20" s="61"/>
    </row>
    <row r="21" spans="1:3" x14ac:dyDescent="0.25">
      <c r="A21" s="61"/>
      <c r="C21" s="61"/>
    </row>
    <row r="22" spans="1:3" x14ac:dyDescent="0.25">
      <c r="A22" s="61"/>
      <c r="C22" s="61"/>
    </row>
    <row r="23" spans="1:3" x14ac:dyDescent="0.25">
      <c r="A23" s="61"/>
      <c r="C23" s="61"/>
    </row>
    <row r="24" spans="1:3" x14ac:dyDescent="0.25">
      <c r="A24" s="61"/>
      <c r="C24" s="61"/>
    </row>
    <row r="25" spans="1:3" x14ac:dyDescent="0.25">
      <c r="A25" s="61"/>
      <c r="C25" s="61"/>
    </row>
    <row r="26" spans="1:3" x14ac:dyDescent="0.25">
      <c r="A26" s="61"/>
      <c r="C26" s="61"/>
    </row>
    <row r="27" spans="1:3" x14ac:dyDescent="0.25">
      <c r="A27" s="61"/>
      <c r="B27" s="68" t="s">
        <v>75</v>
      </c>
      <c r="C27" s="61"/>
    </row>
    <row r="28" spans="1:3" x14ac:dyDescent="0.25">
      <c r="A28" s="61"/>
      <c r="B28" s="68" t="s">
        <v>76</v>
      </c>
      <c r="C28" s="61"/>
    </row>
    <row r="29" spans="1:3" x14ac:dyDescent="0.25">
      <c r="A29" s="61"/>
      <c r="B29" s="68" t="s">
        <v>77</v>
      </c>
      <c r="C29" s="61"/>
    </row>
    <row r="30" spans="1:3" x14ac:dyDescent="0.25">
      <c r="A30" s="61"/>
      <c r="B30" s="69" t="s">
        <v>78</v>
      </c>
      <c r="C30" s="61"/>
    </row>
    <row r="31" spans="1:3" x14ac:dyDescent="0.25">
      <c r="A31" s="61"/>
      <c r="B31" s="68" t="s">
        <v>79</v>
      </c>
      <c r="C31" s="61"/>
    </row>
    <row r="32" spans="1:3" x14ac:dyDescent="0.25">
      <c r="A32" s="61"/>
      <c r="B32" s="70"/>
      <c r="C32" s="61"/>
    </row>
    <row r="33" spans="1:3" x14ac:dyDescent="0.25">
      <c r="A33" s="61"/>
      <c r="B33" s="70"/>
      <c r="C33" s="61"/>
    </row>
    <row r="34" spans="1:3" x14ac:dyDescent="0.25">
      <c r="A34" s="61"/>
      <c r="B34" s="70"/>
      <c r="C34" s="61"/>
    </row>
    <row r="35" spans="1:3" x14ac:dyDescent="0.25">
      <c r="A35" s="61"/>
      <c r="C35" s="61"/>
    </row>
    <row r="36" spans="1:3" x14ac:dyDescent="0.25">
      <c r="A36" s="61"/>
      <c r="B36" s="61"/>
      <c r="C36" s="61"/>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fitToPage="1"/>
  </sheetPr>
  <dimension ref="B1:AA48"/>
  <sheetViews>
    <sheetView showGridLines="0" tabSelected="1" zoomScale="90" zoomScaleNormal="90" workbookViewId="0">
      <selection activeCell="E1" sqref="E1"/>
    </sheetView>
  </sheetViews>
  <sheetFormatPr defaultRowHeight="13.2" x14ac:dyDescent="0.25"/>
  <cols>
    <col min="1" max="1" width="2.33203125" style="4" customWidth="1"/>
    <col min="2" max="2" width="21.6640625" style="4" customWidth="1"/>
    <col min="3" max="3" width="10.21875" style="4" customWidth="1"/>
    <col min="4" max="6" width="11.5546875" style="4" customWidth="1"/>
    <col min="7" max="7" width="11.5546875" customWidth="1"/>
    <col min="8" max="9" width="13.21875" style="4" customWidth="1"/>
    <col min="10" max="10" width="6" style="4" customWidth="1"/>
    <col min="11" max="12" width="12.77734375" style="4" customWidth="1"/>
    <col min="13" max="16" width="11.5546875" style="4" customWidth="1"/>
    <col min="17" max="18" width="10" style="4" customWidth="1"/>
    <col min="19" max="19" width="41" style="4" customWidth="1"/>
    <col min="20" max="21" width="8.88671875" style="4"/>
    <col min="22" max="22" width="31.6640625" style="4" customWidth="1"/>
    <col min="23" max="23" width="8.88671875" style="4" customWidth="1"/>
    <col min="24" max="16384" width="8.88671875" style="4"/>
  </cols>
  <sheetData>
    <row r="1" spans="2:27" ht="17.399999999999999" x14ac:dyDescent="0.3">
      <c r="B1" s="15" t="s">
        <v>59</v>
      </c>
      <c r="C1" s="3"/>
      <c r="D1" s="3"/>
      <c r="E1" s="3"/>
      <c r="F1" s="3"/>
      <c r="H1" s="3"/>
      <c r="I1" s="3"/>
      <c r="J1" s="3"/>
      <c r="K1" s="3"/>
      <c r="L1" s="57" t="s">
        <v>63</v>
      </c>
      <c r="M1" s="3"/>
      <c r="N1" s="3"/>
      <c r="O1" s="3"/>
      <c r="P1" s="3"/>
      <c r="Q1" s="3"/>
      <c r="R1" s="3"/>
    </row>
    <row r="2" spans="2:27" x14ac:dyDescent="0.25">
      <c r="B2" s="3"/>
      <c r="C2" s="3"/>
      <c r="D2" s="3"/>
      <c r="E2" s="3"/>
      <c r="F2" s="3"/>
      <c r="H2" s="3"/>
      <c r="I2" s="3"/>
      <c r="J2" s="3"/>
      <c r="K2" s="3"/>
      <c r="L2" s="3"/>
      <c r="M2" s="3"/>
      <c r="N2"/>
      <c r="O2"/>
      <c r="P2"/>
      <c r="Q2"/>
      <c r="R2" s="3"/>
    </row>
    <row r="3" spans="2:27" x14ac:dyDescent="0.25">
      <c r="B3" s="5" t="s">
        <v>50</v>
      </c>
      <c r="C3" s="5"/>
      <c r="D3" s="5"/>
      <c r="E3" s="5"/>
      <c r="F3" s="5"/>
      <c r="H3" s="5" t="s">
        <v>51</v>
      </c>
      <c r="I3" s="5"/>
      <c r="J3" s="5"/>
      <c r="K3" s="5"/>
      <c r="L3" s="5"/>
      <c r="N3"/>
      <c r="O3"/>
      <c r="P3"/>
      <c r="Q3"/>
      <c r="R3" s="3"/>
    </row>
    <row r="4" spans="2:27" x14ac:dyDescent="0.25">
      <c r="B4" s="7" t="s">
        <v>0</v>
      </c>
      <c r="C4" s="7"/>
      <c r="D4" s="7"/>
      <c r="E4" s="7"/>
      <c r="F4" s="14" t="s">
        <v>65</v>
      </c>
      <c r="H4" s="7" t="s">
        <v>6</v>
      </c>
      <c r="I4" s="7"/>
      <c r="J4" s="7"/>
      <c r="K4" s="7"/>
      <c r="L4" s="21">
        <f>IFERROR(F15/F9,"-")</f>
        <v>1</v>
      </c>
      <c r="N4"/>
      <c r="O4"/>
      <c r="P4"/>
      <c r="Q4"/>
      <c r="R4" s="3"/>
    </row>
    <row r="5" spans="2:27" x14ac:dyDescent="0.25">
      <c r="B5" s="7" t="s">
        <v>1</v>
      </c>
      <c r="C5" s="7"/>
      <c r="D5" s="7"/>
      <c r="E5" s="7"/>
      <c r="F5" s="14" t="s">
        <v>66</v>
      </c>
      <c r="H5" s="7" t="s">
        <v>7</v>
      </c>
      <c r="I5" s="7"/>
      <c r="J5" s="7"/>
      <c r="K5" s="7"/>
      <c r="L5" s="10">
        <v>100</v>
      </c>
      <c r="M5" s="3"/>
      <c r="N5"/>
      <c r="O5"/>
      <c r="P5"/>
      <c r="Q5"/>
      <c r="R5" s="3"/>
    </row>
    <row r="6" spans="2:27" x14ac:dyDescent="0.25">
      <c r="B6" s="7" t="s">
        <v>2</v>
      </c>
      <c r="C6" s="7"/>
      <c r="D6" s="7"/>
      <c r="E6" s="7"/>
      <c r="F6" s="14" t="s">
        <v>67</v>
      </c>
      <c r="H6" s="7" t="s">
        <v>11</v>
      </c>
      <c r="I6" s="7"/>
      <c r="J6" s="7"/>
      <c r="K6" s="7"/>
      <c r="L6" s="22">
        <f>IFERROR(E17/L5,"-")</f>
        <v>72.2</v>
      </c>
      <c r="M6" s="3"/>
      <c r="N6"/>
      <c r="O6"/>
      <c r="P6"/>
      <c r="Q6"/>
      <c r="R6" s="3"/>
    </row>
    <row r="7" spans="2:27" x14ac:dyDescent="0.25">
      <c r="B7" s="7" t="s">
        <v>3</v>
      </c>
      <c r="C7" s="7"/>
      <c r="D7" s="7"/>
      <c r="E7" s="7"/>
      <c r="F7" s="14" t="s">
        <v>68</v>
      </c>
      <c r="H7" s="7" t="s">
        <v>12</v>
      </c>
      <c r="I7" s="7"/>
      <c r="J7" s="7"/>
      <c r="K7" s="7"/>
      <c r="L7" s="9">
        <f>D17+E17</f>
        <v>7670</v>
      </c>
      <c r="M7" s="3"/>
      <c r="N7"/>
      <c r="O7"/>
      <c r="P7"/>
      <c r="Q7"/>
      <c r="R7" s="3"/>
    </row>
    <row r="8" spans="2:27" x14ac:dyDescent="0.25">
      <c r="B8" s="7" t="s">
        <v>4</v>
      </c>
      <c r="C8" s="7"/>
      <c r="D8" s="7"/>
      <c r="E8" s="7"/>
      <c r="F8" s="14" t="s">
        <v>71</v>
      </c>
      <c r="H8" s="7" t="s">
        <v>8</v>
      </c>
      <c r="I8" s="7"/>
      <c r="J8" s="7"/>
      <c r="K8" s="7"/>
      <c r="L8" s="10">
        <v>0</v>
      </c>
      <c r="M8" s="3"/>
      <c r="N8"/>
      <c r="O8"/>
      <c r="P8"/>
      <c r="Q8"/>
      <c r="R8" s="3"/>
    </row>
    <row r="9" spans="2:27" x14ac:dyDescent="0.25">
      <c r="B9" s="7" t="s">
        <v>5</v>
      </c>
      <c r="C9" s="7"/>
      <c r="D9" s="7"/>
      <c r="E9" s="7"/>
      <c r="F9" s="10">
        <v>10000</v>
      </c>
      <c r="H9" s="7" t="s">
        <v>30</v>
      </c>
      <c r="I9" s="7"/>
      <c r="J9" s="7"/>
      <c r="K9" s="7"/>
      <c r="L9" s="9" t="str">
        <f>IFERROR(F18/L8,"-")</f>
        <v>-</v>
      </c>
      <c r="M9" s="3"/>
      <c r="N9"/>
      <c r="O9"/>
      <c r="P9"/>
      <c r="Q9"/>
      <c r="R9" s="3"/>
    </row>
    <row r="10" spans="2:27" x14ac:dyDescent="0.25">
      <c r="B10" s="7" t="s">
        <v>39</v>
      </c>
      <c r="C10" s="7"/>
      <c r="D10" s="7"/>
      <c r="E10" s="7"/>
      <c r="F10" s="10">
        <v>2000</v>
      </c>
      <c r="H10" s="7"/>
      <c r="I10" s="7"/>
      <c r="J10" s="7"/>
      <c r="K10" s="7"/>
      <c r="L10" s="14"/>
      <c r="M10" s="16"/>
      <c r="N10"/>
      <c r="O10"/>
      <c r="P10"/>
      <c r="Q10"/>
    </row>
    <row r="11" spans="2:27" x14ac:dyDescent="0.25">
      <c r="B11" s="18"/>
      <c r="C11" s="16"/>
      <c r="D11" s="16"/>
      <c r="E11" s="16"/>
      <c r="F11" s="19"/>
      <c r="H11" s="16"/>
      <c r="I11" s="16"/>
      <c r="J11" s="16"/>
      <c r="K11" s="17"/>
      <c r="L11" s="20"/>
      <c r="M11" s="16"/>
      <c r="N11"/>
      <c r="O11"/>
      <c r="P11"/>
      <c r="Q11"/>
    </row>
    <row r="12" spans="2:27" x14ac:dyDescent="0.25">
      <c r="H12" s="16"/>
      <c r="J12" s="3"/>
    </row>
    <row r="13" spans="2:27" x14ac:dyDescent="0.25">
      <c r="B13" s="5" t="s">
        <v>23</v>
      </c>
      <c r="C13" s="6"/>
      <c r="D13" s="6"/>
      <c r="E13" s="6"/>
      <c r="F13" s="6"/>
      <c r="H13" s="5" t="s">
        <v>22</v>
      </c>
      <c r="I13" s="6"/>
      <c r="J13" s="6"/>
      <c r="K13" s="6"/>
      <c r="L13" s="6"/>
    </row>
    <row r="14" spans="2:27" x14ac:dyDescent="0.25">
      <c r="B14" s="18" t="s">
        <v>21</v>
      </c>
      <c r="C14" s="16"/>
      <c r="D14" s="19" t="s">
        <v>16</v>
      </c>
      <c r="E14" s="19" t="s">
        <v>18</v>
      </c>
      <c r="F14" s="16" t="s">
        <v>24</v>
      </c>
      <c r="H14" s="18"/>
      <c r="I14" s="16"/>
      <c r="J14" s="16"/>
      <c r="K14" s="19" t="s">
        <v>34</v>
      </c>
      <c r="L14" s="19" t="s">
        <v>10</v>
      </c>
      <c r="V14"/>
      <c r="W14"/>
      <c r="X14"/>
      <c r="Y14"/>
      <c r="Z14"/>
      <c r="AA14"/>
    </row>
    <row r="15" spans="2:27" x14ac:dyDescent="0.25">
      <c r="B15" s="32" t="s">
        <v>19</v>
      </c>
      <c r="C15" s="33"/>
      <c r="D15" s="10">
        <v>500</v>
      </c>
      <c r="E15" s="8">
        <v>9500</v>
      </c>
      <c r="F15" s="34">
        <f>SUM(D15:E15)</f>
        <v>10000</v>
      </c>
      <c r="H15" s="47" t="s">
        <v>64</v>
      </c>
      <c r="I15" s="33"/>
      <c r="J15" s="53"/>
      <c r="K15" s="9">
        <f>L15/$F$15</f>
        <v>46611</v>
      </c>
      <c r="L15" s="9">
        <f>F33</f>
        <v>466110000</v>
      </c>
      <c r="V15"/>
      <c r="W15"/>
      <c r="X15"/>
      <c r="Y15"/>
      <c r="Z15"/>
      <c r="AA15"/>
    </row>
    <row r="16" spans="2:27" ht="13.2" customHeight="1" x14ac:dyDescent="0.25">
      <c r="B16" s="35" t="s">
        <v>49</v>
      </c>
      <c r="C16" s="26"/>
      <c r="D16" s="11">
        <v>0.9</v>
      </c>
      <c r="E16" s="11">
        <v>0.76</v>
      </c>
      <c r="F16" s="36"/>
      <c r="H16" s="35" t="s">
        <v>35</v>
      </c>
      <c r="I16" s="26"/>
      <c r="J16" s="27"/>
      <c r="K16" s="28">
        <f t="shared" ref="K16:K17" si="0">L16/$F$15</f>
        <v>-28053.025000000001</v>
      </c>
      <c r="L16" s="9">
        <f>-F27</f>
        <v>-280530250</v>
      </c>
      <c r="V16"/>
      <c r="W16"/>
      <c r="X16"/>
      <c r="Y16"/>
      <c r="Z16"/>
      <c r="AA16"/>
    </row>
    <row r="17" spans="2:27" ht="13.2" customHeight="1" x14ac:dyDescent="0.25">
      <c r="B17" s="37" t="s">
        <v>20</v>
      </c>
      <c r="C17" s="38"/>
      <c r="D17" s="13">
        <f>D15*D16</f>
        <v>450</v>
      </c>
      <c r="E17" s="13">
        <f>E15*E16</f>
        <v>7220</v>
      </c>
      <c r="F17" s="39">
        <f>SUM(D17:E17)</f>
        <v>7670</v>
      </c>
      <c r="H17" s="35" t="s">
        <v>36</v>
      </c>
      <c r="I17" s="26"/>
      <c r="J17" s="27"/>
      <c r="K17" s="28">
        <f t="shared" si="0"/>
        <v>18557.974999999999</v>
      </c>
      <c r="L17" s="9">
        <f>SUM(L15:L16)</f>
        <v>185579750</v>
      </c>
      <c r="V17"/>
      <c r="W17"/>
      <c r="X17"/>
      <c r="Y17"/>
      <c r="Z17"/>
      <c r="AA17"/>
    </row>
    <row r="18" spans="2:27" ht="13.2" customHeight="1" x14ac:dyDescent="0.25">
      <c r="B18" s="32" t="s">
        <v>54</v>
      </c>
      <c r="C18" s="33"/>
      <c r="D18" s="40"/>
      <c r="E18" s="10"/>
      <c r="F18" s="41">
        <v>0</v>
      </c>
      <c r="H18" s="35"/>
      <c r="I18" s="26"/>
      <c r="J18" s="27"/>
      <c r="K18" s="11"/>
      <c r="L18" s="9"/>
      <c r="V18"/>
      <c r="W18"/>
      <c r="X18"/>
      <c r="Y18"/>
      <c r="Z18"/>
      <c r="AA18"/>
    </row>
    <row r="19" spans="2:27" ht="13.2" customHeight="1" x14ac:dyDescent="0.25">
      <c r="B19" s="42" t="s">
        <v>55</v>
      </c>
      <c r="C19" s="26"/>
      <c r="D19" s="43"/>
      <c r="E19" s="12"/>
      <c r="F19" s="44">
        <f>F17*0.08</f>
        <v>613.6</v>
      </c>
      <c r="H19" s="35" t="s">
        <v>37</v>
      </c>
      <c r="I19" s="26"/>
      <c r="J19" s="59">
        <v>0.17</v>
      </c>
      <c r="K19" s="28">
        <f t="shared" ref="K19:K20" si="1">L19/$F$15</f>
        <v>-7923.87</v>
      </c>
      <c r="L19" s="9">
        <f>-J19*L15</f>
        <v>-79238700</v>
      </c>
      <c r="V19"/>
      <c r="W19"/>
      <c r="X19"/>
      <c r="Y19"/>
      <c r="Z19"/>
      <c r="AA19"/>
    </row>
    <row r="20" spans="2:27" ht="13.2" customHeight="1" x14ac:dyDescent="0.25">
      <c r="B20" s="45" t="s">
        <v>27</v>
      </c>
      <c r="C20" s="46"/>
      <c r="D20" s="23" t="s">
        <v>16</v>
      </c>
      <c r="E20" s="24" t="s">
        <v>18</v>
      </c>
      <c r="F20" s="25" t="s">
        <v>10</v>
      </c>
      <c r="H20" s="35" t="s">
        <v>61</v>
      </c>
      <c r="I20" s="26"/>
      <c r="J20" s="58"/>
      <c r="K20" s="28">
        <f t="shared" si="1"/>
        <v>10634.105</v>
      </c>
      <c r="L20" s="9">
        <f>L17+L19</f>
        <v>106341050</v>
      </c>
    </row>
    <row r="21" spans="2:27" ht="13.2" customHeight="1" x14ac:dyDescent="0.25">
      <c r="B21" s="47" t="s">
        <v>47</v>
      </c>
      <c r="C21" s="33"/>
      <c r="D21" s="41">
        <v>14000</v>
      </c>
      <c r="E21" s="10">
        <v>18500</v>
      </c>
      <c r="F21" s="34">
        <f>D21*D15+E21*E15</f>
        <v>182750000</v>
      </c>
      <c r="H21" s="35"/>
      <c r="I21" s="26"/>
      <c r="J21" s="58"/>
      <c r="K21" s="11"/>
      <c r="L21" s="9"/>
    </row>
    <row r="22" spans="2:27" ht="13.2" customHeight="1" x14ac:dyDescent="0.25">
      <c r="B22" s="35" t="s">
        <v>48</v>
      </c>
      <c r="C22" s="26"/>
      <c r="D22" s="31" t="s">
        <v>56</v>
      </c>
      <c r="E22" s="12">
        <v>9500</v>
      </c>
      <c r="F22" s="48">
        <f>E22*(F18+F19)</f>
        <v>5829200</v>
      </c>
      <c r="H22" s="35" t="s">
        <v>38</v>
      </c>
      <c r="I22" s="26"/>
      <c r="J22" s="59">
        <v>0</v>
      </c>
      <c r="K22" s="28">
        <f>L22/$F$15</f>
        <v>0</v>
      </c>
      <c r="L22" s="9">
        <f>MIN(-J22*L20,0)</f>
        <v>0</v>
      </c>
    </row>
    <row r="23" spans="2:27" ht="13.2" customHeight="1" x14ac:dyDescent="0.25">
      <c r="B23" s="35" t="s">
        <v>57</v>
      </c>
      <c r="C23" s="26"/>
      <c r="D23" s="31" t="s">
        <v>56</v>
      </c>
      <c r="E23" s="12">
        <v>3500</v>
      </c>
      <c r="F23" s="48">
        <f>E23*F17</f>
        <v>26845000</v>
      </c>
      <c r="H23" s="54"/>
      <c r="I23" s="26"/>
      <c r="J23" s="58"/>
      <c r="K23" s="11"/>
      <c r="L23" s="9"/>
    </row>
    <row r="24" spans="2:27" ht="13.2" customHeight="1" x14ac:dyDescent="0.25">
      <c r="B24" s="35" t="s">
        <v>69</v>
      </c>
      <c r="C24" s="26"/>
      <c r="D24" s="48"/>
      <c r="E24" s="12"/>
      <c r="F24" s="44">
        <v>10000000</v>
      </c>
      <c r="H24" s="35" t="s">
        <v>60</v>
      </c>
      <c r="I24" s="26"/>
      <c r="J24" s="58"/>
      <c r="K24" s="28">
        <f>L24/$F$15</f>
        <v>10634.105</v>
      </c>
      <c r="L24" s="9">
        <f>L20+L22</f>
        <v>106341050</v>
      </c>
    </row>
    <row r="25" spans="2:27" ht="13.2" customHeight="1" x14ac:dyDescent="0.25">
      <c r="B25" s="35" t="s">
        <v>70</v>
      </c>
      <c r="C25" s="26"/>
      <c r="D25" s="48"/>
      <c r="E25" s="12"/>
      <c r="F25" s="44">
        <v>3000000</v>
      </c>
      <c r="G25" s="4"/>
      <c r="H25" s="35"/>
      <c r="I25" s="26"/>
      <c r="J25" s="58"/>
      <c r="K25" s="11"/>
      <c r="L25" s="9"/>
    </row>
    <row r="26" spans="2:27" ht="13.2" customHeight="1" x14ac:dyDescent="0.25">
      <c r="B26" s="42" t="s">
        <v>25</v>
      </c>
      <c r="C26" s="26"/>
      <c r="D26" s="48"/>
      <c r="E26" s="12"/>
      <c r="F26" s="48">
        <f>(E21*E15+E22*F19+F23)*0.25</f>
        <v>52106050</v>
      </c>
      <c r="H26" s="35" t="s">
        <v>52</v>
      </c>
      <c r="I26" s="26"/>
      <c r="J26" s="58"/>
      <c r="K26" s="28">
        <f t="shared" ref="K26:K27" si="2">L26/$F$15</f>
        <v>-200</v>
      </c>
      <c r="L26" s="10">
        <v>-2000000</v>
      </c>
    </row>
    <row r="27" spans="2:27" ht="13.2" customHeight="1" x14ac:dyDescent="0.25">
      <c r="B27" s="35" t="s">
        <v>26</v>
      </c>
      <c r="C27" s="26"/>
      <c r="D27" s="48"/>
      <c r="E27" s="12"/>
      <c r="F27" s="48">
        <f>SUM(F21:F26)</f>
        <v>280530250</v>
      </c>
      <c r="H27" s="35" t="s">
        <v>53</v>
      </c>
      <c r="I27" s="26"/>
      <c r="J27" s="58"/>
      <c r="K27" s="28">
        <f t="shared" si="2"/>
        <v>-50</v>
      </c>
      <c r="L27" s="10">
        <v>-500000</v>
      </c>
    </row>
    <row r="28" spans="2:27" ht="13.2" customHeight="1" x14ac:dyDescent="0.25">
      <c r="B28" s="45" t="s">
        <v>29</v>
      </c>
      <c r="C28" s="46"/>
      <c r="D28" s="23" t="s">
        <v>16</v>
      </c>
      <c r="E28" s="24" t="s">
        <v>18</v>
      </c>
      <c r="F28" s="25" t="s">
        <v>10</v>
      </c>
      <c r="H28" s="35" t="s">
        <v>62</v>
      </c>
      <c r="I28" s="26"/>
      <c r="J28" s="59">
        <v>0.2</v>
      </c>
      <c r="K28" s="11"/>
      <c r="L28" s="9">
        <f>-(L24+L26+L27-L30)</f>
        <v>-17306841.666666657</v>
      </c>
    </row>
    <row r="29" spans="2:27" ht="13.2" customHeight="1" x14ac:dyDescent="0.25">
      <c r="B29" s="47" t="s">
        <v>28</v>
      </c>
      <c r="C29" s="33"/>
      <c r="D29" s="41">
        <v>25000</v>
      </c>
      <c r="E29" s="9">
        <f>SUM(E30:E31)</f>
        <v>63000</v>
      </c>
      <c r="F29" s="34">
        <f>D29*D17+E29*E17</f>
        <v>466110000</v>
      </c>
      <c r="H29" s="54"/>
      <c r="I29" s="26"/>
      <c r="J29" s="58"/>
      <c r="K29" s="11"/>
      <c r="L29" s="9"/>
      <c r="N29" s="29"/>
    </row>
    <row r="30" spans="2:27" ht="13.2" customHeight="1" x14ac:dyDescent="0.25">
      <c r="B30" s="51" t="s">
        <v>32</v>
      </c>
      <c r="C30" s="33"/>
      <c r="D30" s="34"/>
      <c r="E30" s="10">
        <v>50000</v>
      </c>
      <c r="F30" s="34"/>
      <c r="H30" s="35" t="s">
        <v>40</v>
      </c>
      <c r="I30" s="26"/>
      <c r="J30" s="58"/>
      <c r="K30" s="28">
        <f>L30/$F$15</f>
        <v>8653.4208333333336</v>
      </c>
      <c r="L30" s="9">
        <f>MAX((L24+L26+L27)/(1+J28),0)</f>
        <v>86534208.333333343</v>
      </c>
    </row>
    <row r="31" spans="2:27" ht="13.2" customHeight="1" x14ac:dyDescent="0.25">
      <c r="B31" s="51" t="s">
        <v>31</v>
      </c>
      <c r="C31" s="33"/>
      <c r="D31" s="34"/>
      <c r="E31" s="10">
        <v>13000</v>
      </c>
      <c r="F31" s="34"/>
      <c r="G31" s="4"/>
      <c r="H31" s="35"/>
      <c r="I31" s="26"/>
      <c r="J31" s="27"/>
      <c r="K31" s="11"/>
      <c r="L31" s="9"/>
    </row>
    <row r="32" spans="2:27" ht="13.2" customHeight="1" x14ac:dyDescent="0.25">
      <c r="B32" s="42" t="s">
        <v>33</v>
      </c>
      <c r="C32" s="26"/>
      <c r="D32" s="48"/>
      <c r="E32" s="12">
        <v>0</v>
      </c>
      <c r="F32" s="48">
        <f>E32*L8</f>
        <v>0</v>
      </c>
      <c r="G32" s="4"/>
      <c r="H32" s="42"/>
      <c r="I32" s="26"/>
      <c r="J32" s="27"/>
      <c r="K32" s="11"/>
      <c r="L32" s="9"/>
    </row>
    <row r="33" spans="2:12" ht="13.2" customHeight="1" x14ac:dyDescent="0.25">
      <c r="B33" s="42" t="s">
        <v>17</v>
      </c>
      <c r="C33" s="26"/>
      <c r="D33" s="48"/>
      <c r="E33" s="12"/>
      <c r="F33" s="48">
        <f>F29+F32</f>
        <v>466110000</v>
      </c>
      <c r="H33" s="42"/>
      <c r="I33" s="26"/>
      <c r="J33" s="27"/>
      <c r="K33" s="11"/>
      <c r="L33" s="9"/>
    </row>
    <row r="34" spans="2:12" ht="13.2" customHeight="1" x14ac:dyDescent="0.25">
      <c r="B34" s="49" t="s">
        <v>46</v>
      </c>
      <c r="C34" s="50"/>
      <c r="D34" s="50"/>
      <c r="E34" s="50"/>
      <c r="F34" s="50"/>
      <c r="J34" s="3"/>
      <c r="L34" s="2"/>
    </row>
    <row r="35" spans="2:12" ht="13.2" customHeight="1" x14ac:dyDescent="0.25">
      <c r="J35" s="3"/>
      <c r="L35" s="2"/>
    </row>
    <row r="36" spans="2:12" x14ac:dyDescent="0.25">
      <c r="D36" s="1"/>
      <c r="E36" s="1"/>
      <c r="F36" s="1"/>
      <c r="J36" s="3"/>
      <c r="L36" s="2"/>
    </row>
    <row r="37" spans="2:12" x14ac:dyDescent="0.25">
      <c r="B37" s="55" t="s">
        <v>58</v>
      </c>
      <c r="C37" s="56"/>
      <c r="D37" s="56"/>
      <c r="E37" s="56"/>
      <c r="F37" s="56"/>
      <c r="G37" s="3"/>
      <c r="J37" s="3"/>
    </row>
    <row r="38" spans="2:12" x14ac:dyDescent="0.25">
      <c r="B38" s="18"/>
      <c r="C38" s="16"/>
      <c r="D38" s="19" t="s">
        <v>21</v>
      </c>
      <c r="E38" s="19" t="s">
        <v>9</v>
      </c>
      <c r="F38" s="16" t="s">
        <v>10</v>
      </c>
      <c r="G38" s="3"/>
      <c r="J38" s="3"/>
    </row>
    <row r="39" spans="2:12" x14ac:dyDescent="0.25">
      <c r="B39" s="32" t="s">
        <v>41</v>
      </c>
      <c r="C39" s="33"/>
      <c r="D39" s="10">
        <v>2000</v>
      </c>
      <c r="E39" s="8">
        <v>700</v>
      </c>
      <c r="F39" s="34">
        <f>E39*D39</f>
        <v>1400000</v>
      </c>
      <c r="G39" s="3"/>
      <c r="J39" s="3"/>
    </row>
    <row r="40" spans="2:12" x14ac:dyDescent="0.25">
      <c r="B40" s="42" t="s">
        <v>42</v>
      </c>
      <c r="C40" s="26"/>
      <c r="D40" s="11"/>
      <c r="E40" s="11">
        <v>7.0000000000000007E-2</v>
      </c>
      <c r="F40" s="48">
        <f>-E40*F39</f>
        <v>-98000.000000000015</v>
      </c>
      <c r="G40" s="3"/>
      <c r="J40" s="3"/>
    </row>
    <row r="41" spans="2:12" x14ac:dyDescent="0.25">
      <c r="B41" s="37" t="s">
        <v>13</v>
      </c>
      <c r="C41" s="38"/>
      <c r="D41" s="13"/>
      <c r="E41" s="30">
        <v>120</v>
      </c>
      <c r="F41" s="39">
        <f>-E41*D39</f>
        <v>-240000</v>
      </c>
      <c r="G41" s="3"/>
    </row>
    <row r="42" spans="2:12" x14ac:dyDescent="0.25">
      <c r="B42" s="32" t="s">
        <v>14</v>
      </c>
      <c r="C42" s="33"/>
      <c r="D42" s="40"/>
      <c r="E42" s="10"/>
      <c r="F42" s="34">
        <f>SUM(F39:F41)</f>
        <v>1062000</v>
      </c>
      <c r="G42" s="3"/>
    </row>
    <row r="43" spans="2:12" x14ac:dyDescent="0.25">
      <c r="B43" s="42" t="s">
        <v>15</v>
      </c>
      <c r="C43" s="26"/>
      <c r="D43" s="43"/>
      <c r="E43" s="12"/>
      <c r="F43" s="52">
        <v>7.0000000000000007E-2</v>
      </c>
      <c r="G43" s="3"/>
    </row>
    <row r="44" spans="2:12" x14ac:dyDescent="0.25">
      <c r="B44" s="42" t="s">
        <v>45</v>
      </c>
      <c r="C44" s="26"/>
      <c r="D44" s="43"/>
      <c r="E44" s="12"/>
      <c r="F44" s="48">
        <f>F42/F43</f>
        <v>15171428.571428571</v>
      </c>
      <c r="G44" s="3"/>
    </row>
    <row r="45" spans="2:12" x14ac:dyDescent="0.25">
      <c r="B45" s="42" t="s">
        <v>43</v>
      </c>
      <c r="C45" s="26"/>
      <c r="D45" s="43"/>
      <c r="E45" s="12"/>
      <c r="F45" s="44">
        <v>0</v>
      </c>
      <c r="G45" s="3"/>
    </row>
    <row r="46" spans="2:12" x14ac:dyDescent="0.25">
      <c r="B46" s="42" t="s">
        <v>44</v>
      </c>
      <c r="C46" s="26"/>
      <c r="D46" s="43"/>
      <c r="E46" s="12"/>
      <c r="F46" s="48">
        <f>SUM(F44:F45)</f>
        <v>15171428.571428571</v>
      </c>
      <c r="G46" s="3"/>
    </row>
    <row r="47" spans="2:12" x14ac:dyDescent="0.25">
      <c r="G47" s="3"/>
    </row>
    <row r="48" spans="2:12" x14ac:dyDescent="0.25">
      <c r="G48" s="3"/>
    </row>
  </sheetData>
  <dataValidations count="1">
    <dataValidation type="list" allowBlank="1" showInputMessage="1" showErrorMessage="1" sqref="L10">
      <formula1>"HR,BR"</formula1>
    </dataValidation>
  </dataValidations>
  <pageMargins left="0.70866141732283472" right="0.70866141732283472" top="0.74803149606299213" bottom="0.74803149606299213" header="0.31496062992125984" footer="0.31496062992125984"/>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2</vt:i4>
      </vt:variant>
      <vt:variant>
        <vt:lpstr>Namngivna områden</vt:lpstr>
      </vt:variant>
      <vt:variant>
        <vt:i4>1</vt:i4>
      </vt:variant>
    </vt:vector>
  </HeadingPairs>
  <TitlesOfParts>
    <vt:vector size="3" baseType="lpstr">
      <vt:lpstr>Friskrivning</vt:lpstr>
      <vt:lpstr>Byggrätt brf</vt:lpstr>
      <vt:lpstr>'Byggrätt brf'!Utskriftsområde</vt:lpstr>
    </vt:vector>
  </TitlesOfParts>
  <Manager>Henrik Brav</Manager>
  <Company>Bragu AB</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Byggrättskalkyl</dc:title>
  <dc:creator>Henrik Brav</dc:creator>
  <cp:keywords>Fastighet; Byggrätt; Utveckling; Värdering</cp:keywords>
  <dc:description>Copyright Bragu AB.</dc:description>
  <cp:lastModifiedBy>Henrik Brav</cp:lastModifiedBy>
  <cp:lastPrinted>2017-10-16T19:09:32Z</cp:lastPrinted>
  <dcterms:created xsi:type="dcterms:W3CDTF">2010-10-15T20:19:18Z</dcterms:created>
  <dcterms:modified xsi:type="dcterms:W3CDTF">2019-05-15T08:33:59Z</dcterms:modified>
  <cp:contentStatus/>
</cp:coreProperties>
</file>